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 activeTab="1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D7" i="2"/>
  <c r="D6"/>
  <c r="B10"/>
  <c r="E264" i="1"/>
  <c r="J97"/>
  <c r="J67"/>
  <c r="G253"/>
  <c r="G255"/>
  <c r="G257"/>
  <c r="G259"/>
  <c r="G251"/>
  <c r="G244"/>
  <c r="H264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48" l="1"/>
  <c r="J93" l="1"/>
  <c r="E93"/>
  <c r="H93" l="1"/>
  <c r="K93" s="1"/>
  <c r="E91"/>
  <c r="H91" s="1"/>
  <c r="K91" s="1"/>
  <c r="J91"/>
  <c r="J255" l="1"/>
  <c r="J257"/>
  <c r="E246"/>
  <c r="E244"/>
  <c r="H244" s="1"/>
  <c r="F266"/>
  <c r="I266"/>
  <c r="E65"/>
  <c r="H65" l="1"/>
  <c r="K65" s="1"/>
  <c r="E255"/>
  <c r="E248"/>
  <c r="E251"/>
  <c r="H251" s="1"/>
  <c r="J251"/>
  <c r="E253"/>
  <c r="H253" s="1"/>
  <c r="J253"/>
  <c r="E259"/>
  <c r="J259"/>
  <c r="J244"/>
  <c r="H246"/>
  <c r="J246"/>
  <c r="J264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K95" s="1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2"/>
  <c r="H152" s="1"/>
  <c r="E154"/>
  <c r="H154" s="1"/>
  <c r="E156"/>
  <c r="H156" s="1"/>
  <c r="E177"/>
  <c r="H177" s="1"/>
  <c r="E179"/>
  <c r="H179" s="1"/>
  <c r="E181"/>
  <c r="H181" s="1"/>
  <c r="E211"/>
  <c r="E257"/>
  <c r="F29"/>
  <c r="F71"/>
  <c r="F101"/>
  <c r="C273" s="1"/>
  <c r="F118"/>
  <c r="F158"/>
  <c r="F183"/>
  <c r="F213"/>
  <c r="F248"/>
  <c r="I29"/>
  <c r="I71"/>
  <c r="I101"/>
  <c r="I118"/>
  <c r="I158"/>
  <c r="I183"/>
  <c r="I213"/>
  <c r="I248"/>
  <c r="I261"/>
  <c r="F261"/>
  <c r="J248"/>
  <c r="J211"/>
  <c r="J213" s="1"/>
  <c r="J181"/>
  <c r="J179"/>
  <c r="J177"/>
  <c r="H183"/>
  <c r="J156"/>
  <c r="J154"/>
  <c r="J152"/>
  <c r="J150"/>
  <c r="J148"/>
  <c r="J146"/>
  <c r="J144"/>
  <c r="J158" s="1"/>
  <c r="J116"/>
  <c r="J114"/>
  <c r="J112"/>
  <c r="H118"/>
  <c r="J81"/>
  <c r="J99"/>
  <c r="J95"/>
  <c r="J89"/>
  <c r="J87"/>
  <c r="J85"/>
  <c r="J83"/>
  <c r="J79"/>
  <c r="K61"/>
  <c r="K57"/>
  <c r="K53"/>
  <c r="H248"/>
  <c r="K181"/>
  <c r="K116"/>
  <c r="K112"/>
  <c r="H257" l="1"/>
  <c r="K257" s="1"/>
  <c r="H259"/>
  <c r="K259" s="1"/>
  <c r="H255"/>
  <c r="K255" s="1"/>
  <c r="K154"/>
  <c r="K81"/>
  <c r="K251"/>
  <c r="E213"/>
  <c r="H211"/>
  <c r="H69"/>
  <c r="K69" s="1"/>
  <c r="H59"/>
  <c r="K59" s="1"/>
  <c r="H55"/>
  <c r="K55" s="1"/>
  <c r="J266"/>
  <c r="K264"/>
  <c r="K266" s="1"/>
  <c r="K148"/>
  <c r="K144"/>
  <c r="K87"/>
  <c r="K83"/>
  <c r="K79"/>
  <c r="J183"/>
  <c r="K177"/>
  <c r="J118"/>
  <c r="K89"/>
  <c r="K99"/>
  <c r="K114"/>
  <c r="K146"/>
  <c r="J29"/>
  <c r="K150"/>
  <c r="K152"/>
  <c r="K156"/>
  <c r="H266"/>
  <c r="E266"/>
  <c r="E29"/>
  <c r="K49"/>
  <c r="K51"/>
  <c r="K85"/>
  <c r="K253"/>
  <c r="K179"/>
  <c r="K118"/>
  <c r="J71"/>
  <c r="K47"/>
  <c r="K246"/>
  <c r="K244"/>
  <c r="E71"/>
  <c r="H261"/>
  <c r="H101"/>
  <c r="E158"/>
  <c r="E101"/>
  <c r="K45"/>
  <c r="J101"/>
  <c r="J261"/>
  <c r="C274"/>
  <c r="E261"/>
  <c r="E183"/>
  <c r="E118"/>
  <c r="K261" l="1"/>
  <c r="K248"/>
  <c r="K183"/>
  <c r="K101"/>
  <c r="C272"/>
  <c r="C275" s="1"/>
  <c r="K43"/>
  <c r="H71"/>
  <c r="K158"/>
  <c r="H158"/>
  <c r="K211"/>
  <c r="K213" s="1"/>
  <c r="H213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<sst xmlns="http://schemas.openxmlformats.org/spreadsheetml/2006/main" count="296" uniqueCount="131">
  <si>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</si>
  <si>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</si>
  <si>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</si>
  <si>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</si>
  <si>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</si>
  <si>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</si>
  <si>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</si>
  <si>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</si>
  <si>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</si>
  <si>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</si>
  <si>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</si>
  <si>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</si>
  <si>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</si>
  <si>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</si>
  <si>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YUSVI NATALY  SERRANO ROMERO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</si>
  <si>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</si>
  <si>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</si>
  <si>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</si>
  <si>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</si>
  <si>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</si>
  <si>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</si>
  <si>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</si>
  <si>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</si>
  <si>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</si>
  <si>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</si>
  <si>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</si>
  <si>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</si>
  <si>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</si>
  <si>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</si>
  <si>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</si>
  <si>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</si>
  <si>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</si>
  <si>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</si>
  <si>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</si>
  <si>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</si>
  <si>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</si>
  <si>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</si>
  <si>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</si>
  <si>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</si>
  <si>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RICARDO CHAYR MENDEZ GOMEZ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</si>
  <si>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</si>
  <si>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</si>
  <si>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</si>
  <si>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</si>
  <si>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</si>
  <si>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</si>
  <si>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</si>
  <si>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</si>
  <si>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</si>
  <si>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</si>
  <si>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</si>
  <si>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</si>
  <si>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</si>
  <si>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</si>
  <si>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</si>
  <si>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</si>
  <si>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</si>
  <si>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</si>
  <si>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</si>
  <si>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</si>
  <si>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</si>
  <si>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</si>
  <si>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</si>
  <si>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</si>
  <si>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</si>
  <si>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</si>
  <si>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</si>
  <si>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</si>
  <si>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</si>
  <si>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</si>
  <si>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</si>
  <si>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</si>
  <si>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</si>
  <si>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</si>
  <si>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</si>
  <si>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</si>
  <si>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</si>
  <si>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</si>
  <si>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</si>
  <si>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</si>
  <si>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</si>
  <si>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</si>
  <si>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</si>
  <si>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</si>
  <si>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</si>
  <si>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</si>
  <si>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</si>
  <si>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</si>
  <si>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</si>
  <si>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</si>
  <si>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</si>
  <si>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</si>
  <si>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</si>
  <si>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</si>
  <si>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</si>
  <si>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</si>
  <si>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</si>
  <si>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</si>
  <si>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</si>
  <si>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</si>
  <si>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</si>
  <si>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</si>
  <si>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</si>
  <si>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</si>
  <si>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</si>
  <si>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</si>
  <si>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</si>
  <si>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</si>
  <si>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</si>
  <si>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</si>
  <si>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</si>
  <si>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</si>
  <si>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</si>
  <si>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</si>
  <si>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</si>
  <si>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</si>
  <si>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</si>
  <si>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</si>
  <si>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</si>
  <si>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JUDITH VENTURA CAMPOS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</si>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</sst>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view="pageLayout" topLeftCell="A103" zoomScale="90" zoomScaleNormal="100" zoomScalePageLayoutView="90" workbookViewId="0">
      <selection activeCell="B166" sqref="B166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85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108</v>
      </c>
      <c r="F2" s="13" t="s">
        <v>3</v>
      </c>
      <c r="G2" s="2" t="s">
        <v>106</v>
      </c>
      <c r="H2" s="2" t="s">
        <v>107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121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122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109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110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111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110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14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15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16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100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16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17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18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19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113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57" t="s">
        <v>118</v>
      </c>
      <c r="B21" s="58"/>
      <c r="C21" s="55">
        <v>134.5</v>
      </c>
      <c r="D21" s="56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56"/>
    </row>
    <row r="22" spans="1:12" s="22" customFormat="1">
      <c r="A22" s="59" t="s">
        <v>114</v>
      </c>
      <c r="B22" s="60"/>
      <c r="C22" s="55"/>
      <c r="D22" s="56"/>
      <c r="E22" s="51"/>
      <c r="F22" s="55"/>
      <c r="G22" s="53"/>
      <c r="H22" s="51"/>
      <c r="I22" s="55"/>
      <c r="J22" s="46"/>
      <c r="K22" s="46"/>
      <c r="L22" s="56"/>
    </row>
    <row r="23" spans="1:12" s="22" customFormat="1">
      <c r="A23" s="57" t="s">
        <v>119</v>
      </c>
      <c r="B23" s="58"/>
      <c r="C23" s="55">
        <v>126.18</v>
      </c>
      <c r="D23" s="56">
        <v>15</v>
      </c>
      <c r="E23" s="50">
        <f t="shared" ref="E23" si="32">C23*D23</f>
        <v>1892.7</v>
      </c>
      <c r="F23" s="55">
        <v>78.59</v>
      </c>
      <c r="G23" s="52"/>
      <c r="H23" s="50">
        <f t="shared" ref="H23" si="33">E23+F23+G23</f>
        <v>1971.29</v>
      </c>
      <c r="I23" s="55">
        <v>0</v>
      </c>
      <c r="J23" s="46">
        <f t="shared" ref="J23" si="34">I23</f>
        <v>0</v>
      </c>
      <c r="K23" s="46">
        <f t="shared" ref="K23" si="35">H23-J23</f>
        <v>1971.29</v>
      </c>
      <c r="L23" s="56"/>
    </row>
    <row r="24" spans="1:12" s="22" customFormat="1">
      <c r="A24" s="59" t="s">
        <v>116</v>
      </c>
      <c r="B24" s="60"/>
      <c r="C24" s="55"/>
      <c r="D24" s="56"/>
      <c r="E24" s="51"/>
      <c r="F24" s="55"/>
      <c r="G24" s="53"/>
      <c r="H24" s="51"/>
      <c r="I24" s="55"/>
      <c r="J24" s="46"/>
      <c r="K24" s="46"/>
      <c r="L24" s="56"/>
    </row>
    <row r="25" spans="1:12">
      <c r="A25" s="37" t="s">
        <v>20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115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21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22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62" t="s">
        <v>11</v>
      </c>
      <c r="B29" s="62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61" t="s">
        <v>87</v>
      </c>
      <c r="B33" s="61"/>
      <c r="C33" s="61"/>
      <c r="D33" s="61"/>
      <c r="H33" s="61" t="s">
        <v>123</v>
      </c>
      <c r="I33" s="61"/>
      <c r="J33" s="61"/>
      <c r="K33" s="61"/>
    </row>
    <row r="34" spans="1:12">
      <c r="A34" s="61" t="s">
        <v>88</v>
      </c>
      <c r="B34" s="61"/>
      <c r="C34" s="61"/>
      <c r="D34" s="61"/>
      <c r="H34" s="61" t="s">
        <v>124</v>
      </c>
      <c r="I34" s="61"/>
      <c r="J34" s="61"/>
      <c r="K34" s="61"/>
      <c r="L34" s="18"/>
    </row>
    <row r="38" spans="1:1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93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106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23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24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25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26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27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26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28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64"/>
    </row>
    <row r="48" spans="1:12">
      <c r="A48" s="49" t="s">
        <v>29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30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29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31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26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32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29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33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26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34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29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35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36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37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38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39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40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112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16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42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43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44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45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62" t="s">
        <v>11</v>
      </c>
      <c r="B71" s="62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61" t="s">
        <v>87</v>
      </c>
      <c r="B72" s="61"/>
      <c r="C72" s="61"/>
      <c r="D72" s="61"/>
      <c r="H72" s="61" t="s">
        <v>123</v>
      </c>
      <c r="I72" s="61"/>
      <c r="J72" s="61"/>
      <c r="K72" s="61"/>
      <c r="L72" s="4"/>
    </row>
    <row r="73" spans="1:12" s="5" customFormat="1">
      <c r="A73" s="65" t="s">
        <v>88</v>
      </c>
      <c r="B73" s="65"/>
      <c r="C73" s="65"/>
      <c r="D73" s="65"/>
      <c r="F73" s="6"/>
      <c r="H73" s="65" t="s">
        <v>124</v>
      </c>
      <c r="I73" s="65"/>
      <c r="J73" s="65"/>
      <c r="K73" s="65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5"/>
      <c r="B75" s="65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97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106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46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47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71" t="s">
        <v>48</v>
      </c>
      <c r="B79" s="71"/>
      <c r="C79" s="66">
        <v>102.72</v>
      </c>
      <c r="D79" s="68">
        <v>15</v>
      </c>
      <c r="E79" s="66">
        <f>C79*D79</f>
        <v>1540.8</v>
      </c>
      <c r="F79" s="66">
        <v>113.11</v>
      </c>
      <c r="G79" s="41"/>
      <c r="H79" s="41">
        <f t="shared" ref="H79" si="72">E79+F79+G79</f>
        <v>1653.9099999999999</v>
      </c>
      <c r="I79" s="66">
        <v>0</v>
      </c>
      <c r="J79" s="66">
        <f>I79</f>
        <v>0</v>
      </c>
      <c r="K79" s="66">
        <f>H79-J79</f>
        <v>1653.9099999999999</v>
      </c>
      <c r="L79" s="68"/>
    </row>
    <row r="80" spans="1:12" s="22" customFormat="1">
      <c r="A80" s="70" t="s">
        <v>53</v>
      </c>
      <c r="B80" s="70"/>
      <c r="C80" s="67"/>
      <c r="D80" s="69"/>
      <c r="E80" s="67"/>
      <c r="F80" s="67"/>
      <c r="G80" s="42"/>
      <c r="H80" s="42"/>
      <c r="I80" s="67"/>
      <c r="J80" s="67"/>
      <c r="K80" s="67"/>
      <c r="L80" s="69"/>
    </row>
    <row r="81" spans="1:12">
      <c r="A81" s="48" t="s">
        <v>49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29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50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29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51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29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52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53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71" t="s">
        <v>54</v>
      </c>
      <c r="B89" s="71"/>
      <c r="C89" s="66">
        <v>162.69</v>
      </c>
      <c r="D89" s="68">
        <v>15</v>
      </c>
      <c r="E89" s="66">
        <f>C89*D89</f>
        <v>2440.35</v>
      </c>
      <c r="F89" s="66">
        <v>0</v>
      </c>
      <c r="G89" s="41"/>
      <c r="H89" s="41">
        <f t="shared" ref="H89" si="77">E89+F89+G89</f>
        <v>2440.35</v>
      </c>
      <c r="I89" s="66">
        <v>1.08</v>
      </c>
      <c r="J89" s="66">
        <f>I89</f>
        <v>1.08</v>
      </c>
      <c r="K89" s="66">
        <f>H89-J89</f>
        <v>2439.27</v>
      </c>
      <c r="L89" s="68"/>
    </row>
    <row r="90" spans="1:12" s="22" customFormat="1">
      <c r="A90" s="70" t="s">
        <v>29</v>
      </c>
      <c r="B90" s="70"/>
      <c r="C90" s="67"/>
      <c r="D90" s="69"/>
      <c r="E90" s="67"/>
      <c r="F90" s="67"/>
      <c r="G90" s="42"/>
      <c r="H90" s="42"/>
      <c r="I90" s="67"/>
      <c r="J90" s="67"/>
      <c r="K90" s="67"/>
      <c r="L90" s="69"/>
    </row>
    <row r="91" spans="1:12" s="22" customFormat="1">
      <c r="A91" s="57" t="s">
        <v>117</v>
      </c>
      <c r="B91" s="58"/>
      <c r="C91" s="55">
        <v>265.2</v>
      </c>
      <c r="D91" s="56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66">
        <f>H91-I91</f>
        <v>1452.9799999999998</v>
      </c>
      <c r="L91" s="56"/>
    </row>
    <row r="92" spans="1:12" s="22" customFormat="1">
      <c r="A92" s="59" t="s">
        <v>41</v>
      </c>
      <c r="B92" s="60"/>
      <c r="C92" s="55"/>
      <c r="D92" s="56"/>
      <c r="E92" s="55"/>
      <c r="F92" s="55"/>
      <c r="G92" s="42"/>
      <c r="H92" s="42"/>
      <c r="I92" s="55"/>
      <c r="J92" s="55"/>
      <c r="K92" s="67"/>
      <c r="L92" s="56"/>
    </row>
    <row r="93" spans="1:12" s="22" customFormat="1">
      <c r="A93" s="57" t="s">
        <v>120</v>
      </c>
      <c r="B93" s="58"/>
      <c r="C93" s="55">
        <v>148.86000000000001</v>
      </c>
      <c r="D93" s="56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56"/>
    </row>
    <row r="94" spans="1:12" s="22" customFormat="1">
      <c r="A94" s="59" t="s">
        <v>40</v>
      </c>
      <c r="B94" s="60"/>
      <c r="C94" s="55"/>
      <c r="D94" s="56"/>
      <c r="E94" s="55"/>
      <c r="F94" s="55"/>
      <c r="G94" s="42"/>
      <c r="H94" s="42"/>
      <c r="I94" s="55"/>
      <c r="J94" s="55"/>
      <c r="K94" s="55"/>
      <c r="L94" s="56"/>
    </row>
    <row r="95" spans="1:12">
      <c r="A95" s="48" t="s">
        <v>55</v>
      </c>
      <c r="B95" s="48"/>
      <c r="C95" s="41">
        <v>107.05</v>
      </c>
      <c r="D95" s="43">
        <v>15</v>
      </c>
      <c r="E95" s="41">
        <v>1</v>
      </c>
      <c r="F95" s="41">
        <v>0</v>
      </c>
      <c r="G95" s="41"/>
      <c r="H95" s="41">
        <f t="shared" ref="H95" si="80">E95+F95+G95</f>
        <v>1</v>
      </c>
      <c r="I95" s="41"/>
      <c r="J95" s="41">
        <f>I95</f>
        <v>0</v>
      </c>
      <c r="K95" s="41">
        <f>H95-J95</f>
        <v>1</v>
      </c>
      <c r="L95" s="43"/>
    </row>
    <row r="96" spans="1:12">
      <c r="A96" s="49" t="s">
        <v>36</v>
      </c>
      <c r="B96" s="49"/>
      <c r="C96" s="42"/>
      <c r="D96" s="44"/>
      <c r="E96" s="42"/>
      <c r="F96" s="42"/>
      <c r="G96" s="42"/>
      <c r="H96" s="42"/>
      <c r="I96" s="42"/>
      <c r="J96" s="42"/>
      <c r="K96" s="42"/>
      <c r="L96" s="44"/>
    </row>
    <row r="97" spans="1:12">
      <c r="A97" s="48" t="s">
        <v>56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57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58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22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72" t="s">
        <v>11</v>
      </c>
      <c r="B101" s="72"/>
      <c r="C101" s="15"/>
      <c r="D101" s="15"/>
      <c r="E101" s="15">
        <f>SUM(E77:E100)</f>
        <v>22233.640000000003</v>
      </c>
      <c r="F101" s="15">
        <f>SUM(F77:F100)</f>
        <v>380.75</v>
      </c>
      <c r="G101" s="16">
        <v>0</v>
      </c>
      <c r="H101" s="15">
        <f>SUM(H77:H100)</f>
        <v>22614.390000000003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22320.260000000006</v>
      </c>
    </row>
    <row r="104" spans="1:12">
      <c r="A104" s="61" t="s">
        <v>87</v>
      </c>
      <c r="B104" s="61"/>
      <c r="C104" s="61"/>
      <c r="D104" s="61"/>
      <c r="H104" s="61" t="s">
        <v>123</v>
      </c>
      <c r="I104" s="61"/>
      <c r="J104" s="61"/>
      <c r="K104" s="61"/>
    </row>
    <row r="105" spans="1:12">
      <c r="A105" s="61" t="s">
        <v>88</v>
      </c>
      <c r="B105" s="61"/>
      <c r="C105" s="61"/>
      <c r="D105" s="61"/>
      <c r="H105" s="61" t="s">
        <v>124</v>
      </c>
      <c r="I105" s="61"/>
      <c r="J105" s="61"/>
      <c r="K105" s="61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86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106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59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60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61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36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62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63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72" t="s">
        <v>11</v>
      </c>
      <c r="B118" s="72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61" t="s">
        <v>87</v>
      </c>
      <c r="B125" s="61"/>
      <c r="C125" s="61"/>
      <c r="D125" s="61"/>
      <c r="H125" s="61" t="s">
        <v>123</v>
      </c>
      <c r="I125" s="61"/>
      <c r="J125" s="61"/>
      <c r="K125" s="61"/>
    </row>
    <row r="126" spans="1:12">
      <c r="A126" s="61" t="s">
        <v>88</v>
      </c>
      <c r="B126" s="61"/>
      <c r="C126" s="61"/>
      <c r="D126" s="61"/>
      <c r="H126" s="61" t="s">
        <v>124</v>
      </c>
      <c r="I126" s="61"/>
      <c r="J126" s="61"/>
      <c r="K126" s="61"/>
    </row>
    <row r="137" spans="1:1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</row>
    <row r="138" spans="1:1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94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106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102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64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103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64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65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64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66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64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48" t="s">
        <v>67</v>
      </c>
      <c r="B152" s="48"/>
      <c r="C152" s="41">
        <v>116.3</v>
      </c>
      <c r="D152" s="43">
        <v>15</v>
      </c>
      <c r="E152" s="41">
        <f>C152*D152</f>
        <v>1744.5</v>
      </c>
      <c r="F152" s="41">
        <v>93.17</v>
      </c>
      <c r="G152" s="41"/>
      <c r="H152" s="41">
        <f t="shared" ref="H152" si="88">E152+F152+G152</f>
        <v>1837.67</v>
      </c>
      <c r="I152" s="41"/>
      <c r="J152" s="41">
        <f>I152</f>
        <v>0</v>
      </c>
      <c r="K152" s="41">
        <f>H152-J152</f>
        <v>1837.67</v>
      </c>
      <c r="L152" s="43"/>
    </row>
    <row r="153" spans="1:12">
      <c r="A153" s="49" t="s">
        <v>68</v>
      </c>
      <c r="B153" s="49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104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9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60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69</v>
      </c>
      <c r="B156" s="48"/>
      <c r="C156" s="41">
        <v>100.14</v>
      </c>
      <c r="D156" s="43">
        <v>15</v>
      </c>
      <c r="E156" s="41">
        <f>C156*D156</f>
        <v>1502.1</v>
      </c>
      <c r="F156" s="41">
        <v>115.58</v>
      </c>
      <c r="G156" s="41"/>
      <c r="H156" s="41">
        <f t="shared" ref="H156" si="90">E156+F156+G156</f>
        <v>1617.6799999999998</v>
      </c>
      <c r="I156" s="41"/>
      <c r="J156" s="41">
        <f>I156</f>
        <v>0</v>
      </c>
      <c r="K156" s="41">
        <f>H156-J156</f>
        <v>1617.6799999999998</v>
      </c>
      <c r="L156" s="43"/>
    </row>
    <row r="157" spans="1:12">
      <c r="A157" s="49" t="s">
        <v>22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73" t="s">
        <v>11</v>
      </c>
      <c r="B158" s="73"/>
      <c r="C158" s="15"/>
      <c r="D158" s="15"/>
      <c r="E158" s="15">
        <f>SUM(E144:E157)</f>
        <v>14765.1</v>
      </c>
      <c r="F158" s="15">
        <f>SUM(F144:F157)</f>
        <v>301.92</v>
      </c>
      <c r="G158" s="16">
        <v>0</v>
      </c>
      <c r="H158" s="15">
        <f>SUM(H144:H157)</f>
        <v>15067.02</v>
      </c>
      <c r="I158" s="15">
        <f>SUM(I144:I157)</f>
        <v>5.68</v>
      </c>
      <c r="J158" s="15">
        <f>SUM(J144:J157)</f>
        <v>5.68</v>
      </c>
      <c r="K158" s="15">
        <f>SUM(K144:K157)</f>
        <v>15061.34</v>
      </c>
    </row>
    <row r="167" spans="1:12">
      <c r="A167" s="61" t="s">
        <v>87</v>
      </c>
      <c r="B167" s="61"/>
      <c r="C167" s="61"/>
      <c r="D167" s="61"/>
      <c r="H167" s="61" t="s">
        <v>123</v>
      </c>
      <c r="I167" s="61"/>
      <c r="J167" s="61"/>
      <c r="K167" s="61"/>
    </row>
    <row r="168" spans="1:12">
      <c r="A168" s="61" t="s">
        <v>88</v>
      </c>
      <c r="B168" s="61"/>
      <c r="C168" s="61"/>
      <c r="D168" s="61"/>
      <c r="H168" s="61" t="s">
        <v>124</v>
      </c>
      <c r="I168" s="61"/>
      <c r="J168" s="61"/>
      <c r="K168" s="61"/>
    </row>
    <row r="170" spans="1:1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</row>
    <row r="171" spans="1:1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</row>
    <row r="175" spans="1:1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32" t="s">
        <v>95</v>
      </c>
    </row>
    <row r="176" spans="1:12" ht="22.5">
      <c r="A176" s="35" t="s">
        <v>0</v>
      </c>
      <c r="B176" s="35"/>
      <c r="C176" s="14" t="s">
        <v>1</v>
      </c>
      <c r="D176" s="2" t="s">
        <v>2</v>
      </c>
      <c r="E176" s="2" t="s">
        <v>9</v>
      </c>
      <c r="F176" s="13" t="s">
        <v>3</v>
      </c>
      <c r="G176" s="2" t="s">
        <v>106</v>
      </c>
      <c r="H176" s="2" t="s">
        <v>4</v>
      </c>
      <c r="I176" s="14" t="s">
        <v>5</v>
      </c>
      <c r="J176" s="2" t="s">
        <v>6</v>
      </c>
      <c r="K176" s="2" t="s">
        <v>7</v>
      </c>
      <c r="L176" s="2" t="s">
        <v>8</v>
      </c>
    </row>
    <row r="177" spans="1:12">
      <c r="A177" s="48" t="s">
        <v>70</v>
      </c>
      <c r="B177" s="48"/>
      <c r="C177" s="41">
        <v>208</v>
      </c>
      <c r="D177" s="43">
        <v>15</v>
      </c>
      <c r="E177" s="41">
        <f>C177*D177</f>
        <v>3120</v>
      </c>
      <c r="F177" s="41">
        <v>0</v>
      </c>
      <c r="G177" s="41"/>
      <c r="H177" s="41">
        <f>E177+F177+G177</f>
        <v>3120</v>
      </c>
      <c r="I177" s="41">
        <v>110.27</v>
      </c>
      <c r="J177" s="41">
        <f>I177</f>
        <v>110.27</v>
      </c>
      <c r="K177" s="41">
        <f>H177-J177</f>
        <v>3009.73</v>
      </c>
      <c r="L177" s="43"/>
    </row>
    <row r="178" spans="1:12">
      <c r="A178" s="49" t="s">
        <v>18</v>
      </c>
      <c r="B178" s="49"/>
      <c r="C178" s="42"/>
      <c r="D178" s="44"/>
      <c r="E178" s="42"/>
      <c r="F178" s="42"/>
      <c r="G178" s="42"/>
      <c r="H178" s="42"/>
      <c r="I178" s="42"/>
      <c r="J178" s="42"/>
      <c r="K178" s="42"/>
      <c r="L178" s="44"/>
    </row>
    <row r="179" spans="1:12">
      <c r="A179" s="48" t="s">
        <v>101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 t="shared" ref="H179" si="91"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41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71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2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13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72" t="s">
        <v>11</v>
      </c>
      <c r="B183" s="72"/>
      <c r="C183" s="15"/>
      <c r="D183" s="15"/>
      <c r="E183" s="15">
        <f>SUM(E177:E182)</f>
        <v>9360</v>
      </c>
      <c r="F183" s="15">
        <f>SUM(F177:F182)</f>
        <v>0</v>
      </c>
      <c r="G183" s="16">
        <v>0</v>
      </c>
      <c r="H183" s="15">
        <f>SUM(H177:H182)</f>
        <v>9360</v>
      </c>
      <c r="I183" s="15">
        <f>SUM(I177:I182)</f>
        <v>330.81</v>
      </c>
      <c r="J183" s="15">
        <f>SUM(J177:J182)</f>
        <v>330.81</v>
      </c>
      <c r="K183" s="15">
        <f>SUM(K177:K182)</f>
        <v>9029.19</v>
      </c>
    </row>
    <row r="201" spans="1:11">
      <c r="A201" s="61" t="s">
        <v>87</v>
      </c>
      <c r="B201" s="61"/>
      <c r="C201" s="61"/>
      <c r="D201" s="61"/>
      <c r="H201" s="61" t="s">
        <v>123</v>
      </c>
      <c r="I201" s="61"/>
      <c r="J201" s="61"/>
      <c r="K201" s="61"/>
    </row>
    <row r="202" spans="1:11">
      <c r="A202" s="61" t="s">
        <v>88</v>
      </c>
      <c r="B202" s="61"/>
      <c r="C202" s="61"/>
      <c r="D202" s="61"/>
      <c r="H202" s="61" t="s">
        <v>124</v>
      </c>
      <c r="I202" s="61"/>
      <c r="J202" s="61"/>
      <c r="K202" s="61"/>
    </row>
    <row r="209" spans="1:12">
      <c r="L209" s="31" t="s">
        <v>95</v>
      </c>
    </row>
    <row r="210" spans="1:12" ht="22.5">
      <c r="A210" s="35" t="s">
        <v>0</v>
      </c>
      <c r="B210" s="35"/>
      <c r="C210" s="14" t="s">
        <v>1</v>
      </c>
      <c r="D210" s="2" t="s">
        <v>2</v>
      </c>
      <c r="E210" s="2" t="s">
        <v>9</v>
      </c>
      <c r="F210" s="13" t="s">
        <v>3</v>
      </c>
      <c r="G210" s="2" t="s">
        <v>106</v>
      </c>
      <c r="H210" s="2" t="s">
        <v>4</v>
      </c>
      <c r="I210" s="14" t="s">
        <v>5</v>
      </c>
      <c r="J210" s="2" t="s">
        <v>6</v>
      </c>
      <c r="K210" s="2" t="s">
        <v>7</v>
      </c>
      <c r="L210" s="2" t="s">
        <v>8</v>
      </c>
    </row>
    <row r="211" spans="1:12">
      <c r="A211" s="48" t="s">
        <v>72</v>
      </c>
      <c r="B211" s="48"/>
      <c r="C211" s="46">
        <v>116.3</v>
      </c>
      <c r="D211" s="36">
        <v>15</v>
      </c>
      <c r="E211" s="46">
        <f>C211*D211</f>
        <v>1744.5</v>
      </c>
      <c r="F211" s="46">
        <v>93.27</v>
      </c>
      <c r="G211" s="46"/>
      <c r="H211" s="46">
        <f>E211+F211+G211</f>
        <v>1837.77</v>
      </c>
      <c r="I211" s="46">
        <v>0</v>
      </c>
      <c r="J211" s="46">
        <f>I211</f>
        <v>0</v>
      </c>
      <c r="K211" s="46">
        <f>H211-J211</f>
        <v>1837.77</v>
      </c>
      <c r="L211" s="36"/>
    </row>
    <row r="212" spans="1:12">
      <c r="A212" s="49" t="s">
        <v>68</v>
      </c>
      <c r="B212" s="49"/>
      <c r="C212" s="46"/>
      <c r="D212" s="36"/>
      <c r="E212" s="46"/>
      <c r="F212" s="46"/>
      <c r="G212" s="46"/>
      <c r="H212" s="46"/>
      <c r="I212" s="46"/>
      <c r="J212" s="46"/>
      <c r="K212" s="46"/>
      <c r="L212" s="36"/>
    </row>
    <row r="213" spans="1:12">
      <c r="A213" s="72" t="s">
        <v>11</v>
      </c>
      <c r="B213" s="72"/>
      <c r="C213" s="15"/>
      <c r="D213" s="15"/>
      <c r="E213" s="15">
        <f>SUM(E211)</f>
        <v>1744.5</v>
      </c>
      <c r="F213" s="15">
        <f>SUM(F211)</f>
        <v>93.27</v>
      </c>
      <c r="G213" s="16">
        <v>0</v>
      </c>
      <c r="H213" s="15">
        <f>SUM(H211)</f>
        <v>1837.77</v>
      </c>
      <c r="I213" s="15">
        <f>SUM(I211)</f>
        <v>0</v>
      </c>
      <c r="J213" s="15">
        <f>SUM(J211)</f>
        <v>0</v>
      </c>
      <c r="K213" s="15">
        <f>SUM(K211)</f>
        <v>1837.77</v>
      </c>
    </row>
    <row r="225" spans="1:12">
      <c r="A225" s="61" t="s">
        <v>87</v>
      </c>
      <c r="B225" s="61"/>
      <c r="C225" s="61"/>
      <c r="D225" s="61"/>
      <c r="H225" s="61" t="s">
        <v>123</v>
      </c>
      <c r="I225" s="61"/>
      <c r="J225" s="61"/>
      <c r="K225" s="61"/>
    </row>
    <row r="226" spans="1:12">
      <c r="A226" s="61" t="s">
        <v>88</v>
      </c>
      <c r="B226" s="61"/>
      <c r="C226" s="61"/>
      <c r="D226" s="61"/>
      <c r="H226" s="61" t="s">
        <v>124</v>
      </c>
      <c r="I226" s="61"/>
      <c r="J226" s="61"/>
      <c r="K226" s="61"/>
    </row>
    <row r="240" spans="1:1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</row>
    <row r="241" spans="1:1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</row>
    <row r="242" spans="1:1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32" t="s">
        <v>96</v>
      </c>
    </row>
    <row r="243" spans="1:12" ht="22.5">
      <c r="A243" s="74" t="s">
        <v>0</v>
      </c>
      <c r="B243" s="74"/>
      <c r="C243" s="14" t="s">
        <v>1</v>
      </c>
      <c r="D243" s="2" t="s">
        <v>2</v>
      </c>
      <c r="E243" s="2" t="s">
        <v>9</v>
      </c>
      <c r="F243" s="13" t="s">
        <v>3</v>
      </c>
      <c r="G243" s="2" t="s">
        <v>106</v>
      </c>
      <c r="H243" s="2" t="s">
        <v>4</v>
      </c>
      <c r="I243" s="14" t="s">
        <v>5</v>
      </c>
      <c r="J243" s="2" t="s">
        <v>6</v>
      </c>
      <c r="K243" s="2" t="s">
        <v>7</v>
      </c>
      <c r="L243" s="2" t="s">
        <v>8</v>
      </c>
    </row>
    <row r="244" spans="1:12" s="22" customFormat="1">
      <c r="A244" s="78" t="s">
        <v>73</v>
      </c>
      <c r="B244" s="78"/>
      <c r="C244" s="66">
        <v>34.659999999999997</v>
      </c>
      <c r="D244" s="68">
        <v>15</v>
      </c>
      <c r="E244" s="75">
        <f>C244*D244</f>
        <v>519.9</v>
      </c>
      <c r="F244" s="66">
        <v>0</v>
      </c>
      <c r="G244" s="66">
        <f>C244*F244</f>
        <v>0</v>
      </c>
      <c r="H244" s="75">
        <f>E244+F244+G244</f>
        <v>519.9</v>
      </c>
      <c r="I244" s="66">
        <v>0</v>
      </c>
      <c r="J244" s="66">
        <f>I244</f>
        <v>0</v>
      </c>
      <c r="K244" s="75">
        <f>H244-J244</f>
        <v>519.9</v>
      </c>
      <c r="L244" s="68"/>
    </row>
    <row r="245" spans="1:12" s="22" customFormat="1">
      <c r="A245" s="77" t="s">
        <v>74</v>
      </c>
      <c r="B245" s="77"/>
      <c r="C245" s="67"/>
      <c r="D245" s="69"/>
      <c r="E245" s="76"/>
      <c r="F245" s="67"/>
      <c r="G245" s="67"/>
      <c r="H245" s="76"/>
      <c r="I245" s="67"/>
      <c r="J245" s="67"/>
      <c r="K245" s="76"/>
      <c r="L245" s="69"/>
    </row>
    <row r="246" spans="1:12">
      <c r="A246" s="82" t="s">
        <v>75</v>
      </c>
      <c r="B246" s="82"/>
      <c r="C246" s="41">
        <v>34.659999999999997</v>
      </c>
      <c r="D246" s="43">
        <v>15</v>
      </c>
      <c r="E246" s="79">
        <f>C246*D246</f>
        <v>519.9</v>
      </c>
      <c r="F246" s="41">
        <v>0</v>
      </c>
      <c r="G246" s="41">
        <v>0</v>
      </c>
      <c r="H246" s="79">
        <f>E246+F246+G246</f>
        <v>519.9</v>
      </c>
      <c r="I246" s="41">
        <v>0</v>
      </c>
      <c r="J246" s="41">
        <f>I246</f>
        <v>0</v>
      </c>
      <c r="K246" s="79">
        <f>H246-J246</f>
        <v>519.9</v>
      </c>
      <c r="L246" s="43"/>
    </row>
    <row r="247" spans="1:12">
      <c r="A247" s="81" t="s">
        <v>74</v>
      </c>
      <c r="B247" s="81"/>
      <c r="C247" s="42"/>
      <c r="D247" s="44"/>
      <c r="E247" s="80"/>
      <c r="F247" s="42"/>
      <c r="G247" s="42"/>
      <c r="H247" s="80"/>
      <c r="I247" s="42"/>
      <c r="J247" s="42"/>
      <c r="K247" s="80"/>
      <c r="L247" s="44"/>
    </row>
    <row r="248" spans="1:12">
      <c r="A248" s="62" t="s">
        <v>11</v>
      </c>
      <c r="B248" s="62"/>
      <c r="C248" s="15"/>
      <c r="D248" s="15"/>
      <c r="E248" s="17">
        <f>E244+E246</f>
        <v>1039.8</v>
      </c>
      <c r="F248" s="15">
        <f>SUM(F244:F247)</f>
        <v>0</v>
      </c>
      <c r="G248" s="19">
        <f>G244+G246</f>
        <v>0</v>
      </c>
      <c r="H248" s="17">
        <f>SUM(H244:H247)</f>
        <v>1039.8</v>
      </c>
      <c r="I248" s="15">
        <f>SUM(I244:I247)</f>
        <v>0</v>
      </c>
      <c r="J248" s="15">
        <f>SUM(J244:J247)</f>
        <v>0</v>
      </c>
      <c r="K248" s="17">
        <f>SUM(K244:K247)</f>
        <v>1039.8</v>
      </c>
    </row>
    <row r="250" spans="1:12" ht="22.5">
      <c r="A250" s="35" t="s">
        <v>0</v>
      </c>
      <c r="B250" s="35"/>
      <c r="C250" s="14" t="s">
        <v>1</v>
      </c>
      <c r="D250" s="2" t="s">
        <v>2</v>
      </c>
      <c r="E250" s="2" t="s">
        <v>9</v>
      </c>
      <c r="F250" s="13" t="s">
        <v>3</v>
      </c>
      <c r="G250" s="2" t="s">
        <v>106</v>
      </c>
      <c r="H250" s="2" t="s">
        <v>4</v>
      </c>
      <c r="I250" s="14" t="s">
        <v>5</v>
      </c>
      <c r="J250" s="2" t="s">
        <v>6</v>
      </c>
      <c r="K250" s="2" t="s">
        <v>7</v>
      </c>
      <c r="L250" s="2" t="s">
        <v>8</v>
      </c>
    </row>
    <row r="251" spans="1:12">
      <c r="A251" s="82" t="s">
        <v>76</v>
      </c>
      <c r="B251" s="82"/>
      <c r="C251" s="41">
        <v>156</v>
      </c>
      <c r="D251" s="43">
        <v>4</v>
      </c>
      <c r="E251" s="41">
        <f>C251*D251</f>
        <v>624</v>
      </c>
      <c r="F251" s="41">
        <v>0</v>
      </c>
      <c r="G251" s="41">
        <f>C251*F251</f>
        <v>0</v>
      </c>
      <c r="H251" s="41">
        <f>E251+F251+G251</f>
        <v>624</v>
      </c>
      <c r="I251" s="41">
        <v>0</v>
      </c>
      <c r="J251" s="41">
        <f>I251</f>
        <v>0</v>
      </c>
      <c r="K251" s="41">
        <f>H251-J251</f>
        <v>624</v>
      </c>
      <c r="L251" s="43"/>
    </row>
    <row r="252" spans="1:12">
      <c r="A252" s="81" t="s">
        <v>77</v>
      </c>
      <c r="B252" s="81"/>
      <c r="C252" s="42"/>
      <c r="D252" s="44"/>
      <c r="E252" s="42"/>
      <c r="F252" s="42"/>
      <c r="G252" s="42"/>
      <c r="H252" s="42"/>
      <c r="I252" s="42"/>
      <c r="J252" s="42"/>
      <c r="K252" s="42"/>
      <c r="L252" s="44"/>
    </row>
    <row r="253" spans="1:12">
      <c r="A253" s="82" t="s">
        <v>78</v>
      </c>
      <c r="B253" s="82"/>
      <c r="C253" s="41">
        <v>110.24</v>
      </c>
      <c r="D253" s="43">
        <v>4</v>
      </c>
      <c r="E253" s="41">
        <f>C253*D253</f>
        <v>440.96</v>
      </c>
      <c r="F253" s="41">
        <v>0</v>
      </c>
      <c r="G253" s="41">
        <f t="shared" ref="G253" si="93">C253*F253</f>
        <v>0</v>
      </c>
      <c r="H253" s="41">
        <f t="shared" ref="H253" si="94">E253+F253+G253</f>
        <v>440.96</v>
      </c>
      <c r="I253" s="41">
        <v>0</v>
      </c>
      <c r="J253" s="41">
        <f>I253</f>
        <v>0</v>
      </c>
      <c r="K253" s="41">
        <f>H253-J253</f>
        <v>440.96</v>
      </c>
      <c r="L253" s="43"/>
    </row>
    <row r="254" spans="1:12">
      <c r="A254" s="81" t="s">
        <v>79</v>
      </c>
      <c r="B254" s="81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85" t="s">
        <v>98</v>
      </c>
      <c r="B255" s="8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5">C255*F255</f>
        <v>0</v>
      </c>
      <c r="H255" s="41">
        <f t="shared" ref="H255" si="96">E255+F255+G255</f>
        <v>440.96</v>
      </c>
      <c r="I255" s="41">
        <v>0</v>
      </c>
      <c r="J255" s="41">
        <f t="shared" ref="J255" si="97">I255</f>
        <v>0</v>
      </c>
      <c r="K255" s="41">
        <f>H255-J255</f>
        <v>440.96</v>
      </c>
      <c r="L255" s="43"/>
    </row>
    <row r="256" spans="1:12">
      <c r="A256" s="87" t="s">
        <v>99</v>
      </c>
      <c r="B256" s="88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82" t="s">
        <v>80</v>
      </c>
      <c r="B257" s="8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8">C257*F257</f>
        <v>0</v>
      </c>
      <c r="H257" s="41">
        <f t="shared" ref="H257" si="99">E257+F257+G257</f>
        <v>440.96</v>
      </c>
      <c r="I257" s="41">
        <v>0</v>
      </c>
      <c r="J257" s="41">
        <f t="shared" ref="J257" si="100">I257</f>
        <v>0</v>
      </c>
      <c r="K257" s="41">
        <f>H257-J257</f>
        <v>440.96</v>
      </c>
      <c r="L257" s="43"/>
    </row>
    <row r="258" spans="1:12">
      <c r="A258" s="81" t="s">
        <v>81</v>
      </c>
      <c r="B258" s="81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82" t="s">
        <v>82</v>
      </c>
      <c r="B259" s="82"/>
      <c r="C259" s="41">
        <v>110.24</v>
      </c>
      <c r="D259" s="43">
        <v>4</v>
      </c>
      <c r="E259" s="41">
        <f>C259*D259</f>
        <v>440.96</v>
      </c>
      <c r="F259" s="41">
        <v>0</v>
      </c>
      <c r="G259" s="41">
        <f t="shared" ref="G259" si="101">C259*F259</f>
        <v>0</v>
      </c>
      <c r="H259" s="41">
        <f t="shared" ref="H259" si="102">E259+F259+G259</f>
        <v>440.96</v>
      </c>
      <c r="I259" s="41">
        <v>0</v>
      </c>
      <c r="J259" s="41">
        <f>I259</f>
        <v>0</v>
      </c>
      <c r="K259" s="41">
        <f>H259-J259</f>
        <v>440.96</v>
      </c>
      <c r="L259" s="43"/>
    </row>
    <row r="260" spans="1:12">
      <c r="A260" s="81" t="s">
        <v>83</v>
      </c>
      <c r="B260" s="81"/>
      <c r="C260" s="42"/>
      <c r="D260" s="44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62" t="s">
        <v>11</v>
      </c>
      <c r="B261" s="62"/>
      <c r="C261" s="15"/>
      <c r="D261" s="15"/>
      <c r="E261" s="15">
        <f t="shared" ref="E261:K261" si="103">SUM(E251:E260)</f>
        <v>2387.84</v>
      </c>
      <c r="F261" s="15">
        <f t="shared" si="103"/>
        <v>0</v>
      </c>
      <c r="G261" s="16">
        <v>0</v>
      </c>
      <c r="H261" s="15">
        <f t="shared" si="103"/>
        <v>2387.84</v>
      </c>
      <c r="I261" s="15">
        <f t="shared" si="103"/>
        <v>0</v>
      </c>
      <c r="J261" s="15">
        <f t="shared" si="103"/>
        <v>0</v>
      </c>
      <c r="K261" s="15">
        <f t="shared" si="103"/>
        <v>2387.84</v>
      </c>
    </row>
    <row r="263" spans="1:12" ht="22.5">
      <c r="A263" s="35" t="s">
        <v>0</v>
      </c>
      <c r="B263" s="35"/>
      <c r="C263" s="14" t="s">
        <v>1</v>
      </c>
      <c r="D263" s="2" t="s">
        <v>2</v>
      </c>
      <c r="E263" s="2" t="s">
        <v>9</v>
      </c>
      <c r="F263" s="13" t="s">
        <v>3</v>
      </c>
      <c r="G263" s="13" t="s">
        <v>106</v>
      </c>
      <c r="H263" s="2" t="s">
        <v>4</v>
      </c>
      <c r="I263" s="14" t="s">
        <v>5</v>
      </c>
      <c r="J263" s="2" t="s">
        <v>6</v>
      </c>
      <c r="K263" s="2" t="s">
        <v>7</v>
      </c>
      <c r="L263" s="2" t="s">
        <v>8</v>
      </c>
    </row>
    <row r="264" spans="1:12">
      <c r="A264" s="82" t="s">
        <v>84</v>
      </c>
      <c r="B264" s="82"/>
      <c r="C264" s="41">
        <v>101.19</v>
      </c>
      <c r="D264" s="43">
        <v>15</v>
      </c>
      <c r="E264" s="41">
        <f>C264*D264</f>
        <v>1517.85</v>
      </c>
      <c r="F264" s="41">
        <v>114.58</v>
      </c>
      <c r="G264" s="41"/>
      <c r="H264" s="41">
        <f>E264+F264+G264</f>
        <v>1632.4299999999998</v>
      </c>
      <c r="I264" s="41">
        <v>0</v>
      </c>
      <c r="J264" s="41">
        <f>I264</f>
        <v>0</v>
      </c>
      <c r="K264" s="41">
        <f>H264-J264</f>
        <v>1632.4299999999998</v>
      </c>
      <c r="L264" s="43"/>
    </row>
    <row r="265" spans="1:12">
      <c r="A265" s="81" t="s">
        <v>105</v>
      </c>
      <c r="B265" s="81"/>
      <c r="C265" s="42"/>
      <c r="D265" s="44"/>
      <c r="E265" s="42"/>
      <c r="F265" s="42"/>
      <c r="G265" s="42"/>
      <c r="H265" s="42"/>
      <c r="I265" s="42"/>
      <c r="J265" s="42"/>
      <c r="K265" s="42"/>
      <c r="L265" s="44"/>
    </row>
    <row r="266" spans="1:12">
      <c r="A266" s="62" t="s">
        <v>11</v>
      </c>
      <c r="B266" s="62"/>
      <c r="C266" s="15"/>
      <c r="D266" s="15"/>
      <c r="E266" s="15">
        <f t="shared" ref="E266:K266" si="104">SUM(E264)</f>
        <v>1517.85</v>
      </c>
      <c r="F266" s="15">
        <f t="shared" si="104"/>
        <v>114.58</v>
      </c>
      <c r="G266" s="16">
        <v>0</v>
      </c>
      <c r="H266" s="15">
        <f t="shared" si="104"/>
        <v>1632.4299999999998</v>
      </c>
      <c r="I266" s="15">
        <f t="shared" si="104"/>
        <v>0</v>
      </c>
      <c r="J266" s="15">
        <f t="shared" si="104"/>
        <v>0</v>
      </c>
      <c r="K266" s="15">
        <f t="shared" si="104"/>
        <v>1632.4299999999998</v>
      </c>
    </row>
    <row r="269" spans="1:12">
      <c r="A269" s="61" t="s">
        <v>87</v>
      </c>
      <c r="B269" s="61"/>
      <c r="C269" s="61"/>
      <c r="D269" s="61"/>
      <c r="H269" s="61" t="s">
        <v>123</v>
      </c>
      <c r="I269" s="61"/>
      <c r="J269" s="61"/>
      <c r="K269" s="61"/>
    </row>
    <row r="270" spans="1:12">
      <c r="A270" s="61" t="s">
        <v>88</v>
      </c>
      <c r="B270" s="61"/>
      <c r="C270" s="61"/>
      <c r="D270" s="61"/>
      <c r="H270" s="61" t="s">
        <v>124</v>
      </c>
      <c r="I270" s="61"/>
      <c r="J270" s="61"/>
      <c r="K270" s="61"/>
    </row>
    <row r="272" spans="1:12">
      <c r="A272" s="61" t="s">
        <v>89</v>
      </c>
      <c r="B272" s="61"/>
      <c r="C272" s="84">
        <f>E29+E71+E101+E118+E158+E183+E213+E248+E261+E266</f>
        <v>128941.62</v>
      </c>
      <c r="D272" s="84"/>
      <c r="E272" s="84"/>
      <c r="H272" s="20"/>
      <c r="K272" s="18"/>
    </row>
    <row r="273" spans="1:9">
      <c r="A273" s="61" t="s">
        <v>90</v>
      </c>
      <c r="B273" s="61"/>
      <c r="C273" s="84">
        <f>F29+F71+F101+F118+F158+F183+F213+F248+F266</f>
        <v>2093.2200000000003</v>
      </c>
      <c r="D273" s="84"/>
      <c r="E273" s="84"/>
      <c r="G273" s="21"/>
      <c r="H273" s="27"/>
    </row>
    <row r="274" spans="1:9">
      <c r="A274" s="61" t="s">
        <v>91</v>
      </c>
      <c r="B274" s="61"/>
      <c r="C274" s="84">
        <f>I29+I71+I101+I118+I158+I183+I213+I248+I261+I266</f>
        <v>2659.07</v>
      </c>
      <c r="D274" s="84"/>
      <c r="E274" s="84"/>
      <c r="H274" s="21"/>
    </row>
    <row r="275" spans="1:9">
      <c r="A275" s="61" t="s">
        <v>92</v>
      </c>
      <c r="B275" s="61"/>
      <c r="C275" s="84">
        <f>C272+C273-C274</f>
        <v>128375.76999999999</v>
      </c>
      <c r="D275" s="84"/>
      <c r="E275" s="84"/>
      <c r="H275" s="83"/>
      <c r="I275" s="83"/>
    </row>
  </sheetData>
  <mergeCells count="812"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2:K202"/>
    <mergeCell ref="A202:D202"/>
    <mergeCell ref="A171:L171"/>
    <mergeCell ref="A170:L170"/>
    <mergeCell ref="A255:B255"/>
    <mergeCell ref="A256:B256"/>
    <mergeCell ref="L255:L256"/>
    <mergeCell ref="K255:K256"/>
    <mergeCell ref="J255:J256"/>
    <mergeCell ref="I255:I256"/>
    <mergeCell ref="H255:H256"/>
    <mergeCell ref="G255:G256"/>
    <mergeCell ref="F255:F256"/>
    <mergeCell ref="E255:E256"/>
    <mergeCell ref="D255:D256"/>
    <mergeCell ref="C255:C256"/>
    <mergeCell ref="G251:G252"/>
    <mergeCell ref="J246:J247"/>
    <mergeCell ref="F246:F247"/>
    <mergeCell ref="G246:G247"/>
    <mergeCell ref="A250:B250"/>
    <mergeCell ref="A248:B248"/>
    <mergeCell ref="H246:H247"/>
    <mergeCell ref="I246:I247"/>
    <mergeCell ref="H275:I275"/>
    <mergeCell ref="A274:B274"/>
    <mergeCell ref="A275:B275"/>
    <mergeCell ref="C273:E273"/>
    <mergeCell ref="C274:E274"/>
    <mergeCell ref="C275:E275"/>
    <mergeCell ref="A270:D270"/>
    <mergeCell ref="H270:K270"/>
    <mergeCell ref="A272:B272"/>
    <mergeCell ref="A273:B273"/>
    <mergeCell ref="C272:E272"/>
    <mergeCell ref="A269:D269"/>
    <mergeCell ref="H269:K269"/>
    <mergeCell ref="K264:K265"/>
    <mergeCell ref="A257:B257"/>
    <mergeCell ref="C257:C258"/>
    <mergeCell ref="D257:D258"/>
    <mergeCell ref="E257:E258"/>
    <mergeCell ref="F257:F258"/>
    <mergeCell ref="A258:B258"/>
    <mergeCell ref="A266:B266"/>
    <mergeCell ref="A260:B260"/>
    <mergeCell ref="C259:C260"/>
    <mergeCell ref="D259:D260"/>
    <mergeCell ref="E259:E260"/>
    <mergeCell ref="F259:F260"/>
    <mergeCell ref="A261:B261"/>
    <mergeCell ref="A263:B263"/>
    <mergeCell ref="A264:B264"/>
    <mergeCell ref="C264:C265"/>
    <mergeCell ref="A265:B265"/>
    <mergeCell ref="D264:D265"/>
    <mergeCell ref="E264:E265"/>
    <mergeCell ref="F264:F265"/>
    <mergeCell ref="G264:G265"/>
    <mergeCell ref="I257:I258"/>
    <mergeCell ref="J257:J258"/>
    <mergeCell ref="K257:K258"/>
    <mergeCell ref="A34:D34"/>
    <mergeCell ref="H34:K34"/>
    <mergeCell ref="A72:D72"/>
    <mergeCell ref="H253:H254"/>
    <mergeCell ref="I253:I254"/>
    <mergeCell ref="J253:J254"/>
    <mergeCell ref="K253:K254"/>
    <mergeCell ref="A254:B254"/>
    <mergeCell ref="H72:K72"/>
    <mergeCell ref="A73:D73"/>
    <mergeCell ref="H73:K73"/>
    <mergeCell ref="A104:D104"/>
    <mergeCell ref="H104:K104"/>
    <mergeCell ref="H251:H252"/>
    <mergeCell ref="I251:I252"/>
    <mergeCell ref="C253:C254"/>
    <mergeCell ref="D253:D254"/>
    <mergeCell ref="E253:E254"/>
    <mergeCell ref="F253:F254"/>
    <mergeCell ref="A251:B251"/>
    <mergeCell ref="A252:B252"/>
    <mergeCell ref="L257:L258"/>
    <mergeCell ref="L264:L265"/>
    <mergeCell ref="G259:G260"/>
    <mergeCell ref="L259:L260"/>
    <mergeCell ref="J264:J265"/>
    <mergeCell ref="A253:B253"/>
    <mergeCell ref="C251:C252"/>
    <mergeCell ref="D251:D252"/>
    <mergeCell ref="E251:E252"/>
    <mergeCell ref="F251:F252"/>
    <mergeCell ref="J251:J252"/>
    <mergeCell ref="K251:K252"/>
    <mergeCell ref="L251:L252"/>
    <mergeCell ref="L253:L254"/>
    <mergeCell ref="G253:G254"/>
    <mergeCell ref="H264:H265"/>
    <mergeCell ref="I264:I265"/>
    <mergeCell ref="A259:B259"/>
    <mergeCell ref="G257:G258"/>
    <mergeCell ref="H257:H258"/>
    <mergeCell ref="H259:H260"/>
    <mergeCell ref="I259:I260"/>
    <mergeCell ref="J259:J260"/>
    <mergeCell ref="K259:K260"/>
    <mergeCell ref="K246:K247"/>
    <mergeCell ref="L246:L247"/>
    <mergeCell ref="A247:B247"/>
    <mergeCell ref="A246:B246"/>
    <mergeCell ref="C246:C247"/>
    <mergeCell ref="D246:D247"/>
    <mergeCell ref="E246:E247"/>
    <mergeCell ref="H244:H245"/>
    <mergeCell ref="I244:I245"/>
    <mergeCell ref="H201:K201"/>
    <mergeCell ref="K211:K212"/>
    <mergeCell ref="A138:L138"/>
    <mergeCell ref="H167:K167"/>
    <mergeCell ref="A168:D168"/>
    <mergeCell ref="H168:K168"/>
    <mergeCell ref="A201:D201"/>
    <mergeCell ref="A210:B210"/>
    <mergeCell ref="A211:B211"/>
    <mergeCell ref="K179:K180"/>
    <mergeCell ref="K177:K178"/>
    <mergeCell ref="L177:L178"/>
    <mergeCell ref="A176:B176"/>
    <mergeCell ref="A177:B177"/>
    <mergeCell ref="C177:C178"/>
    <mergeCell ref="D177:D178"/>
    <mergeCell ref="E177:E178"/>
    <mergeCell ref="F177:F178"/>
    <mergeCell ref="A178:B178"/>
    <mergeCell ref="H154:H155"/>
    <mergeCell ref="I154:I155"/>
    <mergeCell ref="F156:F157"/>
    <mergeCell ref="G156:G157"/>
    <mergeCell ref="H156:H157"/>
    <mergeCell ref="A243:B243"/>
    <mergeCell ref="G211:G212"/>
    <mergeCell ref="H211:H212"/>
    <mergeCell ref="I211:I212"/>
    <mergeCell ref="J211:J212"/>
    <mergeCell ref="J244:J245"/>
    <mergeCell ref="A240:L240"/>
    <mergeCell ref="A241:L241"/>
    <mergeCell ref="A225:D225"/>
    <mergeCell ref="L211:L212"/>
    <mergeCell ref="H226:K226"/>
    <mergeCell ref="C211:C212"/>
    <mergeCell ref="E244:E245"/>
    <mergeCell ref="F244:F245"/>
    <mergeCell ref="G244:G245"/>
    <mergeCell ref="K244:K245"/>
    <mergeCell ref="L244:L245"/>
    <mergeCell ref="A245:B245"/>
    <mergeCell ref="A244:B244"/>
    <mergeCell ref="C244:C245"/>
    <mergeCell ref="D244:D245"/>
    <mergeCell ref="H225:K225"/>
    <mergeCell ref="A226:D226"/>
    <mergeCell ref="A118:B118"/>
    <mergeCell ref="A101:B101"/>
    <mergeCell ref="A183:B183"/>
    <mergeCell ref="A213:B213"/>
    <mergeCell ref="A105:D105"/>
    <mergeCell ref="A167:D167"/>
    <mergeCell ref="E181:E182"/>
    <mergeCell ref="F181:F182"/>
    <mergeCell ref="G181:G182"/>
    <mergeCell ref="D211:D212"/>
    <mergeCell ref="E211:E212"/>
    <mergeCell ref="F211:F212"/>
    <mergeCell ref="A212:B212"/>
    <mergeCell ref="A157:B157"/>
    <mergeCell ref="A156:B156"/>
    <mergeCell ref="C156:C157"/>
    <mergeCell ref="D156:D157"/>
    <mergeCell ref="E156:E157"/>
    <mergeCell ref="A158:B158"/>
    <mergeCell ref="F150:F151"/>
    <mergeCell ref="G150:G151"/>
    <mergeCell ref="A146:B146"/>
    <mergeCell ref="G144:G145"/>
    <mergeCell ref="G112:G113"/>
    <mergeCell ref="L156:L157"/>
    <mergeCell ref="A137:L137"/>
    <mergeCell ref="J179:J180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6:I157"/>
    <mergeCell ref="J156:J157"/>
    <mergeCell ref="K156:K157"/>
    <mergeCell ref="G177:G178"/>
    <mergeCell ref="J181:J182"/>
    <mergeCell ref="K181:K182"/>
    <mergeCell ref="L181:L182"/>
    <mergeCell ref="L179:L180"/>
    <mergeCell ref="A180:B180"/>
    <mergeCell ref="A179:B179"/>
    <mergeCell ref="C179:C180"/>
    <mergeCell ref="D179:D180"/>
    <mergeCell ref="E179:E180"/>
    <mergeCell ref="F179:F180"/>
    <mergeCell ref="A182:B182"/>
    <mergeCell ref="A181:B181"/>
    <mergeCell ref="C181:C182"/>
    <mergeCell ref="D181:D182"/>
    <mergeCell ref="I181:I182"/>
    <mergeCell ref="G179:G180"/>
    <mergeCell ref="H179:H180"/>
    <mergeCell ref="I179:I180"/>
    <mergeCell ref="H181:H182"/>
    <mergeCell ref="H177:H178"/>
    <mergeCell ref="I177:I178"/>
    <mergeCell ref="J177:J178"/>
    <mergeCell ref="L150:L151"/>
    <mergeCell ref="A151:B151"/>
    <mergeCell ref="A150:B150"/>
    <mergeCell ref="C150:C151"/>
    <mergeCell ref="D150:D151"/>
    <mergeCell ref="E150:E151"/>
    <mergeCell ref="J154:J155"/>
    <mergeCell ref="K154:K155"/>
    <mergeCell ref="L152:L153"/>
    <mergeCell ref="A153:B153"/>
    <mergeCell ref="A152:B152"/>
    <mergeCell ref="C152:C153"/>
    <mergeCell ref="D152:D153"/>
    <mergeCell ref="E152:E153"/>
    <mergeCell ref="F152:F153"/>
    <mergeCell ref="G152:G153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H150:H151"/>
    <mergeCell ref="I150:I151"/>
    <mergeCell ref="J150:J151"/>
    <mergeCell ref="K150:K151"/>
    <mergeCell ref="H152:H153"/>
    <mergeCell ref="I152:I153"/>
    <mergeCell ref="J152:J153"/>
    <mergeCell ref="K152:K153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2DA. QNA. ENERO 2014.</oddHeader>
  </headerFooter>
  <rowBreaks count="7" manualBreakCount="7">
    <brk id="37" max="16383" man="1"/>
    <brk id="74" max="16383" man="1"/>
    <brk id="106" max="16383" man="1"/>
    <brk id="138" max="16383" man="1"/>
    <brk id="171" max="16383" man="1"/>
    <brk id="205" max="16383" man="1"/>
    <brk id="241" max="16383" man="1"/>
  </rowBreaks>
  <ignoredErrors>
    <ignoredError sqref="F248:G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12" sqref="A12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129</v>
      </c>
    </row>
    <row r="5" spans="1:16">
      <c r="A5" t="s">
        <v>95</v>
      </c>
      <c r="B5" s="24">
        <v>26866.94</v>
      </c>
    </row>
    <row r="6" spans="1:16">
      <c r="A6" t="s">
        <v>125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126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127</v>
      </c>
      <c r="B8" s="24">
        <v>37109.019999999997</v>
      </c>
      <c r="D8" s="26"/>
    </row>
    <row r="9" spans="1:16">
      <c r="A9" t="s">
        <v>128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130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2014-01-30T15:20:02Z</cp:lastPrinted>
  <dcterms:created xsi:type="dcterms:W3CDTF">2013-05-30T14:39:25Z</dcterms:created>
  <dcterms:modified xsi:type="dcterms:W3CDTF">2014-01-30T21:39:37Z</dcterms:modified>
</cp:coreProperties>
</file>