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7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<sst xmlns="http://schemas.openxmlformats.org/spreadsheetml/2006/main" count="332" uniqueCount="143">
  <si>
    <t>NOMBRE</t>
  </si>
  <si>
    <t>SD</t>
  </si>
  <si>
    <t>DIAS TRAB.</t>
  </si>
  <si>
    <t>SUBSIDIO</t>
  </si>
  <si>
    <t>I.S.R.</t>
  </si>
  <si>
    <t>TOTAL A RECIBIR</t>
  </si>
  <si>
    <t>FIRMA DE CONFORMIDAD</t>
  </si>
  <si>
    <t>TOTA S. NORMAL</t>
  </si>
  <si>
    <t>COMUNICACIÓN SOCIAL</t>
  </si>
  <si>
    <t>TOTAL</t>
  </si>
  <si>
    <t>JURIDICO</t>
  </si>
  <si>
    <t>DELIA YOLANDA  MARTINEZ GONZALEZ</t>
  </si>
  <si>
    <t>PSICOLOGIA</t>
  </si>
  <si>
    <t>TRABAJADORA SOCIAL</t>
  </si>
  <si>
    <t>TERESA DE JESUS  MENDOZA HERNANDEZ</t>
  </si>
  <si>
    <t>INTENDENTE</t>
  </si>
  <si>
    <t>DIRECCION</t>
  </si>
  <si>
    <t>AUXILIAR MAESTRA</t>
  </si>
  <si>
    <t>SANDRA CORTES CORTES</t>
  </si>
  <si>
    <t>MAESTRA</t>
  </si>
  <si>
    <t>ROSA MARIA DEL CARMEN GUZMAN SANCHEZ</t>
  </si>
  <si>
    <t>ESMERALDA RUA CHAVEZ</t>
  </si>
  <si>
    <t>ANA ROSA BARRAGAN  LOPEZ</t>
  </si>
  <si>
    <t>MARIA DEL REFUGIO CARDENAS FARIAS</t>
  </si>
  <si>
    <t>ROCIO GUADALUPE ORTIZ BALTAZAR</t>
  </si>
  <si>
    <t>MA. DEL CARMEN RODRIGUEZ CARDENAS</t>
  </si>
  <si>
    <t>COCINERA</t>
  </si>
  <si>
    <t>MA. DE LOURDES LEON SILVA</t>
  </si>
  <si>
    <t>AUX. COCINERA</t>
  </si>
  <si>
    <t>MEDICO</t>
  </si>
  <si>
    <t>PSICOLOGO</t>
  </si>
  <si>
    <t>SONIA BALTAZAR VAZQUEZ</t>
  </si>
  <si>
    <t>MAESTRA EDUC FISICA</t>
  </si>
  <si>
    <t>MARGARITA EVANGELISTA BALTAZAR</t>
  </si>
  <si>
    <t>INTENDENCIA</t>
  </si>
  <si>
    <t>DIRECCION II</t>
  </si>
  <si>
    <t>ADRIANA VAZQUEZ MORAN</t>
  </si>
  <si>
    <t>NADIA MARIA LOPEZ ANGELES</t>
  </si>
  <si>
    <t>MA. VERONICA VAZQUEZ RUA</t>
  </si>
  <si>
    <t>AUX. MAESTRA</t>
  </si>
  <si>
    <t>KAREN YOCELIN ROMERO VAZQUEZ</t>
  </si>
  <si>
    <t>DORA ALICIA FLORES VAZQUEZ</t>
  </si>
  <si>
    <t>EDUC FISICA</t>
  </si>
  <si>
    <t>ORALIA PEREZ SILVA</t>
  </si>
  <si>
    <t>COORDINADORA</t>
  </si>
  <si>
    <t>CECILIA FLORES MANCILLA</t>
  </si>
  <si>
    <t>MARIA LUISA CARDENAS MORA</t>
  </si>
  <si>
    <t>AUX COCINA</t>
  </si>
  <si>
    <t>TERAPISTA</t>
  </si>
  <si>
    <t>JUANA RIOS PALACIOS</t>
  </si>
  <si>
    <t>GRACIELA VAZQUEZ OROZCO</t>
  </si>
  <si>
    <t>RECEPCION</t>
  </si>
  <si>
    <t>GRACIELA DIAZ MORA</t>
  </si>
  <si>
    <t>AUX. PROG</t>
  </si>
  <si>
    <t>SILVIA SANCHEZ RAMIREZ</t>
  </si>
  <si>
    <t>CRESCENCIO SANTILLÁN CAMPOS</t>
  </si>
  <si>
    <t>MUSICA</t>
  </si>
  <si>
    <t>ADRIANA MARGARITA MANRIQUEZ OCHOA</t>
  </si>
  <si>
    <t>PILATES</t>
  </si>
  <si>
    <t>MANUALIDADES</t>
  </si>
  <si>
    <t>LUIS CAMPOS HERNANDEZ</t>
  </si>
  <si>
    <t>CENTRO DE DIA</t>
  </si>
  <si>
    <t>PRESIDENTA DEL SISTEMA DIF MUNICIPAL</t>
  </si>
  <si>
    <t>GRILLITO CANTOR</t>
  </si>
  <si>
    <t>UBR</t>
  </si>
  <si>
    <t>UAVI</t>
  </si>
  <si>
    <t>VARIOS DIF Y CENTRO DE DIA</t>
  </si>
  <si>
    <t>APRENDE JUGANDO</t>
  </si>
  <si>
    <t>DANZA</t>
  </si>
  <si>
    <t>MARIA DEL CARMEN  MACIAS MORENO</t>
  </si>
  <si>
    <t>MA. MARIBEL CAMACHO ZAMUDIO</t>
  </si>
  <si>
    <t>T. EXTRA</t>
  </si>
  <si>
    <t>TOTAL PERCEPCION.</t>
  </si>
  <si>
    <t>TOTAL S. NORMAL</t>
  </si>
  <si>
    <t>ADMINISTRACION</t>
  </si>
  <si>
    <t>CAPACITACIÓN AL TRABAJO</t>
  </si>
  <si>
    <t>SEGURIDAD ALIMENTARIA</t>
  </si>
  <si>
    <t>CONDUCTOR</t>
  </si>
  <si>
    <t>NAVIL JARENI SANCHEZ HERNANDEZ</t>
  </si>
  <si>
    <t>ELVA CRISTINA VARGAS MARTINEZ</t>
  </si>
  <si>
    <t>DIRECTORA</t>
  </si>
  <si>
    <t>LIC. ELVA CRISTINA VARGAS MARTINEZ</t>
  </si>
  <si>
    <t>DIRECTORA DEL SISTEMA DIF MUNICIPAL</t>
  </si>
  <si>
    <t>VICTOR HUGO GARCIA MEDINA</t>
  </si>
  <si>
    <t>ROSA HILDA SANCHEZ ROBLES</t>
  </si>
  <si>
    <t>PRESTAMO</t>
  </si>
  <si>
    <t>DEDUCCIONES</t>
  </si>
  <si>
    <t xml:space="preserve">TOTAL DE </t>
  </si>
  <si>
    <t>TOTAL DE</t>
  </si>
  <si>
    <t>DEDUCCION.</t>
  </si>
  <si>
    <t>SISTEMA DIF</t>
  </si>
  <si>
    <t>MARIA VIRIDIANA MARTINEZ FABIAN</t>
  </si>
  <si>
    <t>TRABAJO SOCIAL</t>
  </si>
  <si>
    <t>VERONICA CHAVEZ ZUÑIGA</t>
  </si>
  <si>
    <t>ALEJANDRINA MARTINEZ CHOCOTECO</t>
  </si>
  <si>
    <t>CLAUDIA JANETH DE LA CRUZ CONTRERAS</t>
  </si>
  <si>
    <t>AJUSTE AL NETO</t>
  </si>
  <si>
    <t>ELENA VILLALOBOS SANCHEZ</t>
  </si>
  <si>
    <t>CARLOS JOSE MENDOZA FIGUEROA</t>
  </si>
  <si>
    <t>ARMANDO DE JESUS MARTINEZ FLORES</t>
  </si>
  <si>
    <t>EDGAR RENTERIA SANCHEZ</t>
  </si>
  <si>
    <t>MARIA DE JESUS GARCIA MEDINA</t>
  </si>
  <si>
    <t>MIRIAM JANETH MARTINEZ URTIZ</t>
  </si>
  <si>
    <t>EDITH ARACELI MARTINEZ VAZQUEZ</t>
  </si>
  <si>
    <t>KARLA LILIANA SOLTERO GONZALEZ</t>
  </si>
  <si>
    <t>AUX. DE SEGURIDAD ALIMENTARIA</t>
  </si>
  <si>
    <t>RAQUEL LEAL TORRES</t>
  </si>
  <si>
    <t>EMANNUEL SANCHEZ MUNGUIA</t>
  </si>
  <si>
    <t>SRA. PATRICIA BAÑALES HERNANDEZ</t>
  </si>
  <si>
    <t>AURORA LIZARDI RAMIREZ</t>
  </si>
  <si>
    <t>MARIA ELIZABETH RAMIREZ MONTAÑO</t>
  </si>
  <si>
    <t>ALMA GABRIELA VAZQUEZ MEDINA</t>
  </si>
  <si>
    <t>LUIS RODOLFO MARTINEZ FABIAN</t>
  </si>
  <si>
    <t xml:space="preserve">PSICOLOGO </t>
  </si>
  <si>
    <t xml:space="preserve">DORIAN VELAZCO VAZQUEZ </t>
  </si>
  <si>
    <t>ADRIANA GUZMAN HERNANDEZ</t>
  </si>
  <si>
    <t>MAGALI VAZQUEZ GONZALEZ</t>
  </si>
  <si>
    <t>MARCELA ALCATAR DEL TORO</t>
  </si>
  <si>
    <t>JONATHAN ABRAHAM AGUILAR CASTELLANOS</t>
  </si>
  <si>
    <t>ANA ELSA LIZALDI FLORES</t>
  </si>
  <si>
    <t>FRANCISCO JAVIER VAZQUEZ CARRIZALEZ</t>
  </si>
  <si>
    <t xml:space="preserve">GENOVEVA MORALES SILVA </t>
  </si>
  <si>
    <t>COORDINADORA CENTRO DIA</t>
  </si>
  <si>
    <t>BLANCA LETICIA LARIOS MANZO</t>
  </si>
  <si>
    <t>SARA EDITH GOMEZ CUEVAS</t>
  </si>
  <si>
    <t>VELADOR</t>
  </si>
  <si>
    <t>1RA QNA OCTUBRE 2015</t>
  </si>
  <si>
    <t>C.A.S</t>
  </si>
  <si>
    <t>TOTAL CAS</t>
  </si>
  <si>
    <t>T.E.</t>
  </si>
  <si>
    <t>ISR</t>
  </si>
  <si>
    <t>TOTAL ISR</t>
  </si>
  <si>
    <t>PERCEPCIONES</t>
  </si>
  <si>
    <t>(+) SUBSIDIO</t>
  </si>
  <si>
    <t>TOTAL PERCEPCIONES</t>
  </si>
  <si>
    <t>(+) T.E.</t>
  </si>
  <si>
    <t>(-) ISR</t>
  </si>
  <si>
    <t>(-) BANCOS</t>
  </si>
  <si>
    <t>CH. EFECTIVO</t>
  </si>
  <si>
    <t>NORMAL</t>
  </si>
  <si>
    <t>PAGO EFECTIVO</t>
  </si>
  <si>
    <t>ajuste</t>
  </si>
  <si>
    <t>LILIANA MEDRANO MEDINA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</si>
</sst>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44" fontId="6" fillId="33" borderId="10" xfId="49" applyFont="1" applyFill="1" applyBorder="1" applyAlignment="1">
      <alignment/>
    </xf>
    <xf numFmtId="164" fontId="6" fillId="33" borderId="10" xfId="49" applyNumberFormat="1" applyFont="1" applyFill="1" applyBorder="1" applyAlignment="1">
      <alignment/>
    </xf>
    <xf numFmtId="44" fontId="0" fillId="0" borderId="0" xfId="0" applyNumberFormat="1" applyAlignment="1">
      <alignment/>
    </xf>
    <xf numFmtId="44" fontId="6" fillId="33" borderId="10" xfId="49" applyFont="1" applyFill="1" applyBorder="1" applyAlignment="1">
      <alignment horizontal="center"/>
    </xf>
    <xf numFmtId="0" fontId="0" fillId="0" borderId="0" xfId="0" applyFill="1" applyAlignment="1">
      <alignment/>
    </xf>
    <xf numFmtId="44" fontId="39" fillId="0" borderId="0" xfId="0" applyNumberFormat="1" applyFont="1" applyAlignment="1">
      <alignment/>
    </xf>
    <xf numFmtId="0" fontId="38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8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distributed"/>
    </xf>
    <xf numFmtId="0" fontId="7" fillId="0" borderId="13" xfId="0" applyFont="1" applyBorder="1" applyAlignment="1">
      <alignment horizontal="center" vertical="distributed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distributed"/>
    </xf>
    <xf numFmtId="0" fontId="39" fillId="0" borderId="14" xfId="0" applyFont="1" applyFill="1" applyBorder="1" applyAlignment="1">
      <alignment horizontal="center"/>
    </xf>
    <xf numFmtId="44" fontId="6" fillId="0" borderId="10" xfId="49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distributed"/>
    </xf>
    <xf numFmtId="0" fontId="0" fillId="0" borderId="0" xfId="0" applyAlignment="1">
      <alignment horizontal="center"/>
    </xf>
    <xf numFmtId="44" fontId="6" fillId="33" borderId="10" xfId="49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0" applyNumberFormat="1" applyAlignment="1">
      <alignment horizontal="center"/>
    </xf>
    <xf numFmtId="44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8" fillId="0" borderId="10" xfId="0" applyFont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44" fontId="6" fillId="34" borderId="0" xfId="49" applyFont="1" applyFill="1" applyBorder="1" applyAlignment="1">
      <alignment/>
    </xf>
    <xf numFmtId="44" fontId="6" fillId="34" borderId="0" xfId="49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44" fontId="3" fillId="0" borderId="13" xfId="49" applyFont="1" applyFill="1" applyBorder="1" applyAlignment="1">
      <alignment horizontal="center"/>
    </xf>
    <xf numFmtId="44" fontId="3" fillId="0" borderId="14" xfId="49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4" fontId="3" fillId="0" borderId="13" xfId="49" applyFont="1" applyBorder="1" applyAlignment="1">
      <alignment horizontal="center"/>
    </xf>
    <xf numFmtId="44" fontId="3" fillId="0" borderId="14" xfId="49" applyFont="1" applyBorder="1" applyAlignment="1">
      <alignment horizontal="center"/>
    </xf>
    <xf numFmtId="44" fontId="3" fillId="0" borderId="10" xfId="49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4" fontId="3" fillId="0" borderId="13" xfId="49" applyNumberFormat="1" applyFont="1" applyFill="1" applyBorder="1" applyAlignment="1">
      <alignment horizontal="center"/>
    </xf>
    <xf numFmtId="44" fontId="3" fillId="0" borderId="14" xfId="49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44" fontId="3" fillId="0" borderId="10" xfId="49" applyFont="1" applyBorder="1" applyAlignment="1">
      <alignment horizontal="center"/>
    </xf>
    <xf numFmtId="44" fontId="3" fillId="0" borderId="10" xfId="49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9" fillId="0" borderId="13" xfId="0" applyFont="1" applyFill="1" applyBorder="1" applyAlignment="1">
      <alignment horizontal="center" vertical="distributed"/>
    </xf>
    <xf numFmtId="0" fontId="39" fillId="0" borderId="14" xfId="0" applyFont="1" applyFill="1" applyBorder="1" applyAlignment="1">
      <alignment horizontal="center" vertical="distributed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1" fillId="0" borderId="15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distributed"/>
    </xf>
    <xf numFmtId="44" fontId="3" fillId="0" borderId="13" xfId="49" applyNumberFormat="1" applyFont="1" applyBorder="1" applyAlignment="1">
      <alignment horizontal="center"/>
    </xf>
    <xf numFmtId="44" fontId="3" fillId="0" borderId="14" xfId="49" applyNumberFormat="1" applyFont="1" applyBorder="1" applyAlignment="1">
      <alignment horizontal="center"/>
    </xf>
    <xf numFmtId="0" fontId="40" fillId="0" borderId="15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1" fontId="3" fillId="0" borderId="13" xfId="49" applyNumberFormat="1" applyFont="1" applyBorder="1" applyAlignment="1">
      <alignment horizontal="center"/>
    </xf>
    <xf numFmtId="1" fontId="3" fillId="0" borderId="14" xfId="49" applyNumberFormat="1" applyFont="1" applyBorder="1" applyAlignment="1">
      <alignment horizontal="center"/>
    </xf>
    <xf numFmtId="44" fontId="39" fillId="0" borderId="13" xfId="49" applyFont="1" applyBorder="1" applyAlignment="1">
      <alignment horizontal="center"/>
    </xf>
    <xf numFmtId="44" fontId="39" fillId="0" borderId="14" xfId="49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38" fillId="0" borderId="0" xfId="0" applyFont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3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3" fillId="0" borderId="13" xfId="49" applyNumberFormat="1" applyFont="1" applyBorder="1" applyAlignment="1">
      <alignment horizontal="center"/>
    </xf>
    <xf numFmtId="164" fontId="3" fillId="0" borderId="14" xfId="49" applyNumberFormat="1" applyFont="1" applyBorder="1" applyAlignment="1">
      <alignment horizontal="center"/>
    </xf>
    <xf numFmtId="44" fontId="3" fillId="35" borderId="13" xfId="49" applyFont="1" applyFill="1" applyBorder="1" applyAlignment="1">
      <alignment horizontal="center"/>
    </xf>
    <xf numFmtId="44" fontId="3" fillId="35" borderId="14" xfId="49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3" fillId="0" borderId="13" xfId="49" applyNumberFormat="1" applyFont="1" applyFill="1" applyBorder="1" applyAlignment="1">
      <alignment horizontal="center"/>
    </xf>
    <xf numFmtId="164" fontId="3" fillId="0" borderId="14" xfId="49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44" fontId="3" fillId="0" borderId="13" xfId="0" applyNumberFormat="1" applyFont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distributed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3" xfId="49" applyNumberFormat="1" applyFont="1" applyFill="1" applyBorder="1" applyAlignment="1">
      <alignment horizontal="center"/>
    </xf>
    <xf numFmtId="2" fontId="3" fillId="0" borderId="14" xfId="49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44" fontId="3" fillId="34" borderId="10" xfId="49" applyFont="1" applyFill="1" applyBorder="1" applyAlignment="1">
      <alignment horizontal="center"/>
    </xf>
    <xf numFmtId="44" fontId="3" fillId="34" borderId="13" xfId="49" applyFont="1" applyFill="1" applyBorder="1" applyAlignment="1">
      <alignment horizontal="center"/>
    </xf>
    <xf numFmtId="44" fontId="3" fillId="34" borderId="14" xfId="49" applyFont="1" applyFill="1" applyBorder="1" applyAlignment="1">
      <alignment horizontal="center"/>
    </xf>
    <xf numFmtId="2" fontId="3" fillId="0" borderId="10" xfId="49" applyNumberFormat="1" applyFont="1" applyFill="1" applyBorder="1" applyAlignment="1">
      <alignment horizontal="center"/>
    </xf>
    <xf numFmtId="44" fontId="3" fillId="0" borderId="10" xfId="49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44" fontId="3" fillId="34" borderId="13" xfId="49" applyNumberFormat="1" applyFont="1" applyFill="1" applyBorder="1" applyAlignment="1">
      <alignment horizontal="center"/>
    </xf>
    <xf numFmtId="44" fontId="3" fillId="34" borderId="14" xfId="49" applyNumberFormat="1" applyFont="1" applyFill="1" applyBorder="1" applyAlignment="1">
      <alignment horizontal="center"/>
    </xf>
    <xf numFmtId="2" fontId="3" fillId="34" borderId="13" xfId="49" applyNumberFormat="1" applyFont="1" applyFill="1" applyBorder="1" applyAlignment="1">
      <alignment horizontal="center"/>
    </xf>
    <xf numFmtId="2" fontId="3" fillId="34" borderId="14" xfId="49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4" fontId="39" fillId="0" borderId="13" xfId="49" applyFont="1" applyFill="1" applyBorder="1" applyAlignment="1">
      <alignment horizontal="center"/>
    </xf>
    <xf numFmtId="44" fontId="39" fillId="0" borderId="14" xfId="49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workbookViewId="0" topLeftCell="A76">
      <selection activeCell="A83" sqref="A83:B83"/>
    </sheetView>
  </sheetViews>
  <sheetFormatPr defaultColWidth="11.421875" defaultRowHeight="15"/>
  <cols>
    <col min="2" max="2" width="20.421875" style="0" customWidth="1"/>
    <col min="3" max="3" width="9.57421875" style="0" bestFit="1" customWidth="1"/>
    <col min="4" max="4" width="5.28125" style="0" customWidth="1"/>
    <col min="5" max="5" width="10.57421875" style="0" customWidth="1"/>
    <col min="6" max="6" width="8.421875" style="1" customWidth="1"/>
    <col min="7" max="7" width="7.7109375" style="0" customWidth="1"/>
    <col min="8" max="8" width="10.8515625" style="0" customWidth="1"/>
    <col min="9" max="9" width="8.57421875" style="0" customWidth="1"/>
    <col min="10" max="10" width="11.57421875" style="0" bestFit="1" customWidth="1"/>
    <col min="11" max="11" width="12.28125" style="0" customWidth="1"/>
    <col min="12" max="12" width="6.57421875" style="0" customWidth="1"/>
    <col min="13" max="13" width="13.00390625" style="0" customWidth="1"/>
    <col min="14" max="14" width="26.8515625" style="0" customWidth="1"/>
    <col min="15" max="15" width="18.28125" style="0" customWidth="1"/>
  </cols>
  <sheetData>
    <row r="1" ht="15">
      <c r="N1" s="24" t="s">
        <v>90</v>
      </c>
    </row>
    <row r="2" spans="1:14" ht="15" customHeight="1">
      <c r="A2" s="125" t="s">
        <v>0</v>
      </c>
      <c r="B2" s="125"/>
      <c r="C2" s="125" t="s">
        <v>1</v>
      </c>
      <c r="D2" s="126" t="s">
        <v>2</v>
      </c>
      <c r="E2" s="126" t="s">
        <v>73</v>
      </c>
      <c r="F2" s="127" t="s">
        <v>3</v>
      </c>
      <c r="G2" s="126" t="s">
        <v>71</v>
      </c>
      <c r="H2" s="126" t="s">
        <v>72</v>
      </c>
      <c r="I2" s="149" t="s">
        <v>86</v>
      </c>
      <c r="J2" s="149"/>
      <c r="K2" s="30" t="s">
        <v>87</v>
      </c>
      <c r="L2" s="74" t="s">
        <v>96</v>
      </c>
      <c r="M2" s="126" t="s">
        <v>5</v>
      </c>
      <c r="N2" s="147" t="s">
        <v>6</v>
      </c>
    </row>
    <row r="3" spans="1:14" ht="11.25" customHeight="1">
      <c r="A3" s="125"/>
      <c r="B3" s="125"/>
      <c r="C3" s="125"/>
      <c r="D3" s="126"/>
      <c r="E3" s="126"/>
      <c r="F3" s="127"/>
      <c r="G3" s="126"/>
      <c r="H3" s="126"/>
      <c r="I3" s="31" t="s">
        <v>4</v>
      </c>
      <c r="J3" s="32" t="s">
        <v>85</v>
      </c>
      <c r="K3" s="33" t="s">
        <v>89</v>
      </c>
      <c r="L3" s="75"/>
      <c r="M3" s="126"/>
      <c r="N3" s="148"/>
    </row>
    <row r="4" spans="1:14" ht="15">
      <c r="A4" s="62" t="s">
        <v>79</v>
      </c>
      <c r="B4" s="62"/>
      <c r="C4" s="59">
        <v>468.69</v>
      </c>
      <c r="D4" s="128">
        <v>15</v>
      </c>
      <c r="E4" s="136">
        <f>C4*D4</f>
        <v>7030.35</v>
      </c>
      <c r="F4" s="59">
        <v>0</v>
      </c>
      <c r="G4" s="135"/>
      <c r="H4" s="136">
        <f>E4+F4+G4</f>
        <v>7030.35</v>
      </c>
      <c r="I4" s="59">
        <v>954.42</v>
      </c>
      <c r="J4" s="59">
        <v>0</v>
      </c>
      <c r="K4" s="52">
        <f>I4+J4</f>
        <v>954.42</v>
      </c>
      <c r="L4" s="52">
        <v>-0.07</v>
      </c>
      <c r="M4" s="59">
        <f>H4-K4-L4</f>
        <v>6076</v>
      </c>
      <c r="N4" s="68"/>
    </row>
    <row r="5" spans="1:14" ht="12" customHeight="1">
      <c r="A5" s="56" t="s">
        <v>80</v>
      </c>
      <c r="B5" s="56"/>
      <c r="C5" s="59"/>
      <c r="D5" s="128"/>
      <c r="E5" s="136"/>
      <c r="F5" s="59"/>
      <c r="G5" s="135"/>
      <c r="H5" s="136"/>
      <c r="I5" s="59"/>
      <c r="J5" s="59"/>
      <c r="K5" s="53"/>
      <c r="L5" s="53"/>
      <c r="M5" s="59"/>
      <c r="N5" s="68"/>
    </row>
    <row r="6" spans="1:14" ht="12" customHeight="1">
      <c r="A6" s="62" t="s">
        <v>97</v>
      </c>
      <c r="B6" s="62"/>
      <c r="C6" s="59">
        <v>241</v>
      </c>
      <c r="D6" s="128">
        <v>15</v>
      </c>
      <c r="E6" s="136">
        <f>C6*D6</f>
        <v>3615</v>
      </c>
      <c r="F6" s="59">
        <v>0</v>
      </c>
      <c r="G6" s="135"/>
      <c r="H6" s="136">
        <f>E6+F6+G6</f>
        <v>3615</v>
      </c>
      <c r="I6" s="59">
        <v>181.9</v>
      </c>
      <c r="J6" s="59">
        <v>0</v>
      </c>
      <c r="K6" s="52">
        <f>I6+J6</f>
        <v>181.9</v>
      </c>
      <c r="L6" s="52">
        <v>0.1</v>
      </c>
      <c r="M6" s="59">
        <f>H6-K6-L6</f>
        <v>3433</v>
      </c>
      <c r="N6" s="60"/>
    </row>
    <row r="7" spans="1:14" ht="12" customHeight="1">
      <c r="A7" s="56" t="s">
        <v>74</v>
      </c>
      <c r="B7" s="56"/>
      <c r="C7" s="59"/>
      <c r="D7" s="128"/>
      <c r="E7" s="136"/>
      <c r="F7" s="59"/>
      <c r="G7" s="135"/>
      <c r="H7" s="136"/>
      <c r="I7" s="59"/>
      <c r="J7" s="59"/>
      <c r="K7" s="53"/>
      <c r="L7" s="53"/>
      <c r="M7" s="59"/>
      <c r="N7" s="60"/>
    </row>
    <row r="8" spans="1:14" ht="12" customHeight="1">
      <c r="A8" s="62" t="s">
        <v>98</v>
      </c>
      <c r="B8" s="62"/>
      <c r="C8" s="59">
        <v>183.14</v>
      </c>
      <c r="D8" s="128">
        <v>15</v>
      </c>
      <c r="E8" s="136">
        <f>C8*D8</f>
        <v>2747.1</v>
      </c>
      <c r="F8" s="59">
        <v>0</v>
      </c>
      <c r="G8" s="135"/>
      <c r="H8" s="136">
        <f>E8+F8+G8</f>
        <v>2747.1</v>
      </c>
      <c r="I8" s="59">
        <v>49.47</v>
      </c>
      <c r="J8" s="59">
        <v>0</v>
      </c>
      <c r="K8" s="52">
        <f>I8+J8</f>
        <v>49.47</v>
      </c>
      <c r="L8" s="52">
        <v>0.03</v>
      </c>
      <c r="M8" s="59">
        <f>H8-K8-L8</f>
        <v>2697.6</v>
      </c>
      <c r="N8" s="60"/>
    </row>
    <row r="9" spans="1:14" ht="12" customHeight="1">
      <c r="A9" s="56" t="s">
        <v>74</v>
      </c>
      <c r="B9" s="56"/>
      <c r="C9" s="59"/>
      <c r="D9" s="128"/>
      <c r="E9" s="136"/>
      <c r="F9" s="59"/>
      <c r="G9" s="135"/>
      <c r="H9" s="136"/>
      <c r="I9" s="59"/>
      <c r="J9" s="59"/>
      <c r="K9" s="53"/>
      <c r="L9" s="53"/>
      <c r="M9" s="59"/>
      <c r="N9" s="60"/>
    </row>
    <row r="10" spans="1:14" ht="15">
      <c r="A10" s="62" t="s">
        <v>99</v>
      </c>
      <c r="B10" s="62"/>
      <c r="C10" s="59">
        <v>179.76</v>
      </c>
      <c r="D10" s="128">
        <v>15</v>
      </c>
      <c r="E10" s="136">
        <f>C10*D10</f>
        <v>2696.3999999999996</v>
      </c>
      <c r="F10" s="59">
        <v>0</v>
      </c>
      <c r="G10" s="135"/>
      <c r="H10" s="136">
        <f>E10+F10+G10</f>
        <v>2696.3999999999996</v>
      </c>
      <c r="I10" s="59">
        <v>43.95</v>
      </c>
      <c r="J10" s="59">
        <v>0</v>
      </c>
      <c r="K10" s="52">
        <f>I10+J10</f>
        <v>43.95</v>
      </c>
      <c r="L10" s="52">
        <v>0.05</v>
      </c>
      <c r="M10" s="59">
        <f>H10-K10-L10</f>
        <v>2652.3999999999996</v>
      </c>
      <c r="N10" s="60"/>
    </row>
    <row r="11" spans="1:14" ht="12" customHeight="1">
      <c r="A11" s="56" t="s">
        <v>8</v>
      </c>
      <c r="B11" s="56"/>
      <c r="C11" s="59"/>
      <c r="D11" s="128"/>
      <c r="E11" s="136"/>
      <c r="F11" s="59"/>
      <c r="G11" s="135"/>
      <c r="H11" s="136"/>
      <c r="I11" s="59"/>
      <c r="J11" s="59"/>
      <c r="K11" s="53"/>
      <c r="L11" s="53"/>
      <c r="M11" s="59"/>
      <c r="N11" s="60"/>
    </row>
    <row r="12" spans="1:14" ht="12" customHeight="1">
      <c r="A12" s="79" t="s">
        <v>100</v>
      </c>
      <c r="B12" s="80"/>
      <c r="C12" s="52">
        <v>209.39</v>
      </c>
      <c r="D12" s="63">
        <v>15</v>
      </c>
      <c r="E12" s="65">
        <f>C12*D12</f>
        <v>3140.85</v>
      </c>
      <c r="F12" s="52">
        <v>0</v>
      </c>
      <c r="G12" s="129"/>
      <c r="H12" s="65">
        <f>E12+F12+G12</f>
        <v>3140.85</v>
      </c>
      <c r="I12" s="52">
        <v>112.58</v>
      </c>
      <c r="J12" s="52">
        <v>0</v>
      </c>
      <c r="K12" s="52">
        <f>I12+J12</f>
        <v>112.58</v>
      </c>
      <c r="L12" s="52">
        <v>0.07</v>
      </c>
      <c r="M12" s="52">
        <f>H12-K12-L12</f>
        <v>3028.2</v>
      </c>
      <c r="N12" s="54"/>
    </row>
    <row r="13" spans="1:14" ht="12" customHeight="1">
      <c r="A13" s="98" t="s">
        <v>10</v>
      </c>
      <c r="B13" s="99"/>
      <c r="C13" s="53"/>
      <c r="D13" s="64"/>
      <c r="E13" s="66"/>
      <c r="F13" s="53"/>
      <c r="G13" s="130"/>
      <c r="H13" s="66"/>
      <c r="I13" s="53"/>
      <c r="J13" s="53"/>
      <c r="K13" s="53"/>
      <c r="L13" s="53"/>
      <c r="M13" s="53"/>
      <c r="N13" s="55"/>
    </row>
    <row r="14" spans="1:14" ht="15">
      <c r="A14" s="79" t="s">
        <v>11</v>
      </c>
      <c r="B14" s="80"/>
      <c r="C14" s="52">
        <v>185.99</v>
      </c>
      <c r="D14" s="63">
        <v>15</v>
      </c>
      <c r="E14" s="65">
        <f>C14*D14</f>
        <v>2789.8500000000004</v>
      </c>
      <c r="F14" s="52">
        <v>0</v>
      </c>
      <c r="G14" s="129"/>
      <c r="H14" s="65">
        <f>E14+F14+G14</f>
        <v>2789.8500000000004</v>
      </c>
      <c r="I14" s="52">
        <v>54.12</v>
      </c>
      <c r="J14" s="59">
        <v>0</v>
      </c>
      <c r="K14" s="52">
        <f>I14+J14</f>
        <v>54.12</v>
      </c>
      <c r="L14" s="52">
        <v>-0.07</v>
      </c>
      <c r="M14" s="59">
        <f>H14-K14-L14</f>
        <v>2735.8000000000006</v>
      </c>
      <c r="N14" s="54"/>
    </row>
    <row r="15" spans="1:14" ht="15">
      <c r="A15" s="98" t="s">
        <v>12</v>
      </c>
      <c r="B15" s="99"/>
      <c r="C15" s="53"/>
      <c r="D15" s="64"/>
      <c r="E15" s="66"/>
      <c r="F15" s="53"/>
      <c r="G15" s="130"/>
      <c r="H15" s="66"/>
      <c r="I15" s="53"/>
      <c r="J15" s="59"/>
      <c r="K15" s="53"/>
      <c r="L15" s="53"/>
      <c r="M15" s="59"/>
      <c r="N15" s="55"/>
    </row>
    <row r="16" spans="1:14" ht="15">
      <c r="A16" s="79" t="s">
        <v>101</v>
      </c>
      <c r="B16" s="80"/>
      <c r="C16" s="52">
        <v>185.99</v>
      </c>
      <c r="D16" s="63">
        <v>15</v>
      </c>
      <c r="E16" s="65">
        <f>C16*D16</f>
        <v>2789.8500000000004</v>
      </c>
      <c r="F16" s="52">
        <v>0</v>
      </c>
      <c r="G16" s="129"/>
      <c r="H16" s="65">
        <f>E16+F16+G16</f>
        <v>2789.8500000000004</v>
      </c>
      <c r="I16" s="52">
        <v>54.12</v>
      </c>
      <c r="J16" s="52">
        <v>0</v>
      </c>
      <c r="K16" s="52">
        <f>I16+J16</f>
        <v>54.12</v>
      </c>
      <c r="L16" s="52">
        <v>-0.07</v>
      </c>
      <c r="M16" s="59">
        <f>H16-K16-L16</f>
        <v>2735.8000000000006</v>
      </c>
      <c r="N16" s="54"/>
    </row>
    <row r="17" spans="1:14" ht="15">
      <c r="A17" s="98" t="s">
        <v>12</v>
      </c>
      <c r="B17" s="99"/>
      <c r="C17" s="53"/>
      <c r="D17" s="64"/>
      <c r="E17" s="66"/>
      <c r="F17" s="53"/>
      <c r="G17" s="130"/>
      <c r="H17" s="66"/>
      <c r="I17" s="53"/>
      <c r="J17" s="53"/>
      <c r="K17" s="53"/>
      <c r="L17" s="53"/>
      <c r="M17" s="59"/>
      <c r="N17" s="55"/>
    </row>
    <row r="18" spans="1:14" ht="15">
      <c r="A18" s="79" t="s">
        <v>102</v>
      </c>
      <c r="B18" s="80"/>
      <c r="C18" s="52">
        <v>255.26</v>
      </c>
      <c r="D18" s="63">
        <v>15</v>
      </c>
      <c r="E18" s="65">
        <f>C18*D18</f>
        <v>3828.8999999999996</v>
      </c>
      <c r="F18" s="52">
        <v>0</v>
      </c>
      <c r="G18" s="129"/>
      <c r="H18" s="65">
        <f>E18+F18+G18</f>
        <v>3828.8999999999996</v>
      </c>
      <c r="I18" s="52">
        <v>321.65</v>
      </c>
      <c r="J18" s="59">
        <v>0</v>
      </c>
      <c r="K18" s="52">
        <f>I18+J18</f>
        <v>321.65</v>
      </c>
      <c r="L18" s="52">
        <v>0.05</v>
      </c>
      <c r="M18" s="59">
        <f>H18-K18-L18</f>
        <v>3507.1999999999994</v>
      </c>
      <c r="N18" s="54"/>
    </row>
    <row r="19" spans="1:14" ht="15">
      <c r="A19" s="98" t="s">
        <v>13</v>
      </c>
      <c r="B19" s="99"/>
      <c r="C19" s="53"/>
      <c r="D19" s="64"/>
      <c r="E19" s="66"/>
      <c r="F19" s="53"/>
      <c r="G19" s="130"/>
      <c r="H19" s="66"/>
      <c r="I19" s="53"/>
      <c r="J19" s="59"/>
      <c r="K19" s="53"/>
      <c r="L19" s="53"/>
      <c r="M19" s="59"/>
      <c r="N19" s="55"/>
    </row>
    <row r="20" spans="1:15" ht="15">
      <c r="A20" s="79" t="s">
        <v>103</v>
      </c>
      <c r="B20" s="80"/>
      <c r="C20" s="52">
        <v>181.17</v>
      </c>
      <c r="D20" s="63">
        <v>15</v>
      </c>
      <c r="E20" s="65">
        <f>C20*D20</f>
        <v>2717.5499999999997</v>
      </c>
      <c r="F20" s="52">
        <v>0</v>
      </c>
      <c r="G20" s="129"/>
      <c r="H20" s="65">
        <f>E20+F20+G20</f>
        <v>2717.5499999999997</v>
      </c>
      <c r="I20" s="133">
        <v>46.25</v>
      </c>
      <c r="J20" s="59">
        <v>0</v>
      </c>
      <c r="K20" s="52">
        <f>I20+J20</f>
        <v>46.25</v>
      </c>
      <c r="L20" s="52">
        <v>0.1</v>
      </c>
      <c r="M20" s="59">
        <f>H20-K20-L20</f>
        <v>2671.2</v>
      </c>
      <c r="N20" s="54"/>
      <c r="O20" t="s">
        <v>140</v>
      </c>
    </row>
    <row r="21" spans="1:14" ht="15">
      <c r="A21" s="98" t="s">
        <v>75</v>
      </c>
      <c r="B21" s="99"/>
      <c r="C21" s="53"/>
      <c r="D21" s="64"/>
      <c r="E21" s="66"/>
      <c r="F21" s="53"/>
      <c r="G21" s="130"/>
      <c r="H21" s="66"/>
      <c r="I21" s="134"/>
      <c r="J21" s="59"/>
      <c r="K21" s="53"/>
      <c r="L21" s="53"/>
      <c r="M21" s="59"/>
      <c r="N21" s="137"/>
    </row>
    <row r="22" spans="1:14" s="15" customFormat="1" ht="15">
      <c r="A22" s="79" t="s">
        <v>104</v>
      </c>
      <c r="B22" s="80"/>
      <c r="C22" s="59">
        <v>174.2</v>
      </c>
      <c r="D22" s="128">
        <v>15</v>
      </c>
      <c r="E22" s="65">
        <f>C22*D22</f>
        <v>2613</v>
      </c>
      <c r="F22" s="59"/>
      <c r="G22" s="129"/>
      <c r="H22" s="65">
        <f>E22+F22+G22</f>
        <v>2613</v>
      </c>
      <c r="I22" s="59">
        <v>19.96</v>
      </c>
      <c r="J22" s="59">
        <v>0</v>
      </c>
      <c r="K22" s="52">
        <f>I22+J22</f>
        <v>19.96</v>
      </c>
      <c r="L22" s="52">
        <v>0.03</v>
      </c>
      <c r="M22" s="59">
        <f>H22-K22-L22</f>
        <v>2593.0099999999998</v>
      </c>
      <c r="N22" s="128"/>
    </row>
    <row r="23" spans="1:14" s="15" customFormat="1" ht="15">
      <c r="A23" s="98" t="s">
        <v>76</v>
      </c>
      <c r="B23" s="99"/>
      <c r="C23" s="59"/>
      <c r="D23" s="128"/>
      <c r="E23" s="66"/>
      <c r="F23" s="59"/>
      <c r="G23" s="130"/>
      <c r="H23" s="66"/>
      <c r="I23" s="59"/>
      <c r="J23" s="59"/>
      <c r="K23" s="53"/>
      <c r="L23" s="53"/>
      <c r="M23" s="59"/>
      <c r="N23" s="128"/>
    </row>
    <row r="24" spans="1:14" s="15" customFormat="1" ht="15">
      <c r="A24" s="79" t="s">
        <v>106</v>
      </c>
      <c r="B24" s="80"/>
      <c r="C24" s="132">
        <v>145</v>
      </c>
      <c r="D24" s="131">
        <v>15</v>
      </c>
      <c r="E24" s="138">
        <f>C24*D24</f>
        <v>2175</v>
      </c>
      <c r="F24" s="132">
        <v>56.11</v>
      </c>
      <c r="G24" s="140"/>
      <c r="H24" s="138">
        <f>E24+F24+G24</f>
        <v>2231.11</v>
      </c>
      <c r="I24" s="132">
        <v>0</v>
      </c>
      <c r="J24" s="132">
        <v>0</v>
      </c>
      <c r="K24" s="133">
        <f>I24+J24</f>
        <v>0</v>
      </c>
      <c r="L24" s="133">
        <v>-0.09</v>
      </c>
      <c r="M24" s="132">
        <f>H24-K24-L24</f>
        <v>2231.2000000000003</v>
      </c>
      <c r="N24" s="28"/>
    </row>
    <row r="25" spans="1:14" s="15" customFormat="1" ht="15">
      <c r="A25" s="98" t="s">
        <v>105</v>
      </c>
      <c r="B25" s="99"/>
      <c r="C25" s="132"/>
      <c r="D25" s="131"/>
      <c r="E25" s="139"/>
      <c r="F25" s="132"/>
      <c r="G25" s="141"/>
      <c r="H25" s="139"/>
      <c r="I25" s="132"/>
      <c r="J25" s="132"/>
      <c r="K25" s="134"/>
      <c r="L25" s="134"/>
      <c r="M25" s="132"/>
      <c r="N25" s="29"/>
    </row>
    <row r="26" spans="1:14" ht="14.25" customHeight="1">
      <c r="A26" s="79" t="s">
        <v>107</v>
      </c>
      <c r="B26" s="80"/>
      <c r="C26" s="52">
        <v>156.34</v>
      </c>
      <c r="D26" s="63">
        <v>15</v>
      </c>
      <c r="E26" s="65">
        <f>C26*D26</f>
        <v>2345.1</v>
      </c>
      <c r="F26" s="52">
        <v>9.19</v>
      </c>
      <c r="G26" s="129"/>
      <c r="H26" s="65">
        <f>E26+F26+G26</f>
        <v>2354.29</v>
      </c>
      <c r="I26" s="52">
        <v>0</v>
      </c>
      <c r="J26" s="59">
        <v>0</v>
      </c>
      <c r="K26" s="52">
        <f>I26+J26</f>
        <v>0</v>
      </c>
      <c r="L26" s="52">
        <v>0.09</v>
      </c>
      <c r="M26" s="59">
        <f>H26-K26-L26</f>
        <v>2354.2</v>
      </c>
      <c r="N26" s="137"/>
    </row>
    <row r="27" spans="1:14" ht="15">
      <c r="A27" s="98" t="s">
        <v>77</v>
      </c>
      <c r="B27" s="99"/>
      <c r="C27" s="53"/>
      <c r="D27" s="64"/>
      <c r="E27" s="66"/>
      <c r="F27" s="53"/>
      <c r="G27" s="130"/>
      <c r="H27" s="66"/>
      <c r="I27" s="53"/>
      <c r="J27" s="59"/>
      <c r="K27" s="53"/>
      <c r="L27" s="53"/>
      <c r="M27" s="59"/>
      <c r="N27" s="55"/>
    </row>
    <row r="28" spans="1:14" ht="15">
      <c r="A28" s="79" t="s">
        <v>14</v>
      </c>
      <c r="B28" s="80"/>
      <c r="C28" s="52">
        <v>130.61</v>
      </c>
      <c r="D28" s="63">
        <v>15</v>
      </c>
      <c r="E28" s="65">
        <f>C28*D28</f>
        <v>1959.15</v>
      </c>
      <c r="F28" s="52">
        <v>74.3</v>
      </c>
      <c r="G28" s="129"/>
      <c r="H28" s="65">
        <f>E28+F28+G28</f>
        <v>2033.45</v>
      </c>
      <c r="I28" s="52"/>
      <c r="J28" s="59">
        <v>0</v>
      </c>
      <c r="K28" s="52">
        <f>I28+J28</f>
        <v>0</v>
      </c>
      <c r="L28" s="52">
        <v>0.05</v>
      </c>
      <c r="M28" s="59">
        <f>H28-K28-L28</f>
        <v>2033.4</v>
      </c>
      <c r="N28" s="54"/>
    </row>
    <row r="29" spans="1:14" ht="15">
      <c r="A29" s="98" t="s">
        <v>15</v>
      </c>
      <c r="B29" s="99"/>
      <c r="C29" s="53"/>
      <c r="D29" s="64"/>
      <c r="E29" s="66"/>
      <c r="F29" s="53"/>
      <c r="G29" s="130"/>
      <c r="H29" s="66"/>
      <c r="I29" s="53"/>
      <c r="J29" s="59"/>
      <c r="K29" s="53"/>
      <c r="L29" s="53"/>
      <c r="M29" s="59"/>
      <c r="N29" s="55"/>
    </row>
    <row r="30" spans="1:14" ht="15">
      <c r="A30" s="67" t="s">
        <v>46</v>
      </c>
      <c r="B30" s="67"/>
      <c r="C30" s="68">
        <v>64.32</v>
      </c>
      <c r="D30" s="60">
        <v>15</v>
      </c>
      <c r="E30" s="68">
        <f>C30*D30</f>
        <v>964.8</v>
      </c>
      <c r="F30" s="68">
        <v>149.96</v>
      </c>
      <c r="G30" s="69"/>
      <c r="H30" s="68">
        <f>E30+F30+G30</f>
        <v>1114.76</v>
      </c>
      <c r="I30" s="68"/>
      <c r="J30" s="68">
        <v>0</v>
      </c>
      <c r="K30" s="68">
        <f>I30+J30</f>
        <v>0</v>
      </c>
      <c r="L30" s="57">
        <v>-0.04</v>
      </c>
      <c r="M30" s="52">
        <f>H30-K30-L30</f>
        <v>1114.8</v>
      </c>
      <c r="N30" s="20"/>
    </row>
    <row r="31" spans="1:14" ht="15">
      <c r="A31" s="61" t="s">
        <v>15</v>
      </c>
      <c r="B31" s="61"/>
      <c r="C31" s="68"/>
      <c r="D31" s="60"/>
      <c r="E31" s="68"/>
      <c r="F31" s="68"/>
      <c r="G31" s="69"/>
      <c r="H31" s="68"/>
      <c r="I31" s="68"/>
      <c r="J31" s="68"/>
      <c r="K31" s="68"/>
      <c r="L31" s="58"/>
      <c r="M31" s="53"/>
      <c r="N31" s="21"/>
    </row>
    <row r="32" spans="1:14" ht="15">
      <c r="A32" s="67" t="s">
        <v>60</v>
      </c>
      <c r="B32" s="67"/>
      <c r="C32" s="68">
        <v>105.24</v>
      </c>
      <c r="D32" s="60">
        <v>15</v>
      </c>
      <c r="E32" s="68">
        <f>C32*D32</f>
        <v>1578.6</v>
      </c>
      <c r="F32" s="68">
        <v>110.57</v>
      </c>
      <c r="G32" s="69"/>
      <c r="H32" s="68">
        <f>E32+F32+G32</f>
        <v>1689.1699999999998</v>
      </c>
      <c r="I32" s="68"/>
      <c r="J32" s="68">
        <v>0</v>
      </c>
      <c r="K32" s="68">
        <f>I32+J32</f>
        <v>0</v>
      </c>
      <c r="L32" s="57">
        <v>-0.04</v>
      </c>
      <c r="M32" s="52">
        <f>H32-K32-L32</f>
        <v>1689.2099999999998</v>
      </c>
      <c r="N32" s="20"/>
    </row>
    <row r="33" spans="1:14" ht="15">
      <c r="A33" s="61" t="s">
        <v>125</v>
      </c>
      <c r="B33" s="61"/>
      <c r="C33" s="68"/>
      <c r="D33" s="60"/>
      <c r="E33" s="68"/>
      <c r="F33" s="68"/>
      <c r="G33" s="69"/>
      <c r="H33" s="68"/>
      <c r="I33" s="68"/>
      <c r="J33" s="68"/>
      <c r="K33" s="68"/>
      <c r="L33" s="58"/>
      <c r="M33" s="53"/>
      <c r="N33" s="21"/>
    </row>
    <row r="34" spans="1:14" ht="15">
      <c r="A34" s="128" t="s">
        <v>9</v>
      </c>
      <c r="B34" s="128"/>
      <c r="C34" s="34"/>
      <c r="D34" s="34"/>
      <c r="E34" s="34">
        <f aca="true" t="shared" si="0" ref="E34:M34">SUM(E4:E33)</f>
        <v>42991.50000000001</v>
      </c>
      <c r="F34" s="34">
        <f t="shared" si="0"/>
        <v>400.13</v>
      </c>
      <c r="G34" s="34">
        <f t="shared" si="0"/>
        <v>0</v>
      </c>
      <c r="H34" s="34">
        <f t="shared" si="0"/>
        <v>43391.630000000005</v>
      </c>
      <c r="I34" s="34">
        <f t="shared" si="0"/>
        <v>1838.4199999999996</v>
      </c>
      <c r="J34" s="34">
        <f t="shared" si="0"/>
        <v>0</v>
      </c>
      <c r="K34" s="34">
        <f t="shared" si="0"/>
        <v>1838.4199999999996</v>
      </c>
      <c r="L34" s="34">
        <f t="shared" si="0"/>
        <v>0.19</v>
      </c>
      <c r="M34" s="34">
        <f t="shared" si="0"/>
        <v>41553.02</v>
      </c>
      <c r="N34" s="44"/>
    </row>
    <row r="38" spans="1:13" ht="15">
      <c r="A38" s="96" t="s">
        <v>108</v>
      </c>
      <c r="B38" s="96"/>
      <c r="C38" s="96"/>
      <c r="D38" s="96"/>
      <c r="H38" s="96" t="s">
        <v>81</v>
      </c>
      <c r="I38" s="96"/>
      <c r="J38" s="96"/>
      <c r="K38" s="96"/>
      <c r="L38" s="96"/>
      <c r="M38" s="96"/>
    </row>
    <row r="39" spans="1:14" ht="15">
      <c r="A39" s="96" t="s">
        <v>62</v>
      </c>
      <c r="B39" s="96"/>
      <c r="C39" s="96"/>
      <c r="D39" s="96"/>
      <c r="H39" s="96" t="s">
        <v>82</v>
      </c>
      <c r="I39" s="96"/>
      <c r="J39" s="96"/>
      <c r="K39" s="96"/>
      <c r="L39" s="96"/>
      <c r="M39" s="96"/>
      <c r="N39" s="13"/>
    </row>
    <row r="40" spans="1:4" ht="15">
      <c r="A40" s="100"/>
      <c r="B40" s="100"/>
      <c r="C40" s="100"/>
      <c r="D40" s="100"/>
    </row>
    <row r="43" spans="1:14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18" t="s">
        <v>63</v>
      </c>
    </row>
    <row r="44" spans="1:14" ht="15" customHeight="1">
      <c r="A44" s="121" t="s">
        <v>0</v>
      </c>
      <c r="B44" s="122"/>
      <c r="C44" s="125" t="s">
        <v>1</v>
      </c>
      <c r="D44" s="126" t="s">
        <v>2</v>
      </c>
      <c r="E44" s="126" t="s">
        <v>7</v>
      </c>
      <c r="F44" s="127" t="s">
        <v>3</v>
      </c>
      <c r="G44" s="126" t="s">
        <v>71</v>
      </c>
      <c r="H44" s="126" t="s">
        <v>72</v>
      </c>
      <c r="I44" s="126" t="s">
        <v>86</v>
      </c>
      <c r="J44" s="126"/>
      <c r="K44" s="28" t="s">
        <v>88</v>
      </c>
      <c r="L44" s="74" t="s">
        <v>96</v>
      </c>
      <c r="M44" s="126" t="s">
        <v>5</v>
      </c>
      <c r="N44" s="83" t="s">
        <v>6</v>
      </c>
    </row>
    <row r="45" spans="1:14" ht="11.25" customHeight="1">
      <c r="A45" s="123"/>
      <c r="B45" s="124"/>
      <c r="C45" s="125"/>
      <c r="D45" s="126"/>
      <c r="E45" s="126"/>
      <c r="F45" s="127"/>
      <c r="G45" s="126"/>
      <c r="H45" s="126"/>
      <c r="I45" s="35" t="s">
        <v>4</v>
      </c>
      <c r="J45" s="36" t="s">
        <v>85</v>
      </c>
      <c r="K45" s="29" t="s">
        <v>89</v>
      </c>
      <c r="L45" s="75"/>
      <c r="M45" s="126"/>
      <c r="N45" s="83"/>
    </row>
    <row r="46" spans="1:14" ht="12.75" customHeight="1">
      <c r="A46" s="62" t="s">
        <v>109</v>
      </c>
      <c r="B46" s="62"/>
      <c r="C46" s="52">
        <v>246.02</v>
      </c>
      <c r="D46" s="63">
        <v>15</v>
      </c>
      <c r="E46" s="52">
        <f>C46*D46</f>
        <v>3690.3</v>
      </c>
      <c r="F46" s="52"/>
      <c r="G46" s="65"/>
      <c r="H46" s="52">
        <f>E46+F46+G46</f>
        <v>3690.3</v>
      </c>
      <c r="I46" s="52">
        <v>299.48</v>
      </c>
      <c r="J46" s="52">
        <v>0</v>
      </c>
      <c r="K46" s="52">
        <f>I46+J46</f>
        <v>299.48</v>
      </c>
      <c r="L46" s="52">
        <v>0.02</v>
      </c>
      <c r="M46" s="52">
        <f>H46-K46-L46</f>
        <v>3390.8</v>
      </c>
      <c r="N46" s="54"/>
    </row>
    <row r="47" spans="1:14" ht="12" customHeight="1">
      <c r="A47" s="56" t="s">
        <v>16</v>
      </c>
      <c r="B47" s="56"/>
      <c r="C47" s="53"/>
      <c r="D47" s="64"/>
      <c r="E47" s="53"/>
      <c r="F47" s="53"/>
      <c r="G47" s="66"/>
      <c r="H47" s="53"/>
      <c r="I47" s="53"/>
      <c r="J47" s="53"/>
      <c r="K47" s="53"/>
      <c r="L47" s="53"/>
      <c r="M47" s="53"/>
      <c r="N47" s="55"/>
    </row>
    <row r="48" spans="1:14" ht="15">
      <c r="A48" s="62" t="s">
        <v>18</v>
      </c>
      <c r="B48" s="62"/>
      <c r="C48" s="52">
        <v>130.15</v>
      </c>
      <c r="D48" s="63">
        <v>15</v>
      </c>
      <c r="E48" s="52">
        <f>C48*D48</f>
        <v>1952.25</v>
      </c>
      <c r="F48" s="52">
        <v>74.74</v>
      </c>
      <c r="G48" s="65"/>
      <c r="H48" s="52">
        <f>E48+F48+G48</f>
        <v>2026.99</v>
      </c>
      <c r="I48" s="52"/>
      <c r="J48" s="52">
        <v>0</v>
      </c>
      <c r="K48" s="52">
        <f>I48+J48</f>
        <v>0</v>
      </c>
      <c r="L48" s="52">
        <v>-0.01</v>
      </c>
      <c r="M48" s="52">
        <f>H48-K48-L48</f>
        <v>2027</v>
      </c>
      <c r="N48" s="54"/>
    </row>
    <row r="49" spans="1:14" ht="15">
      <c r="A49" s="56" t="s">
        <v>17</v>
      </c>
      <c r="B49" s="56"/>
      <c r="C49" s="53"/>
      <c r="D49" s="64"/>
      <c r="E49" s="53"/>
      <c r="F49" s="53"/>
      <c r="G49" s="66"/>
      <c r="H49" s="53"/>
      <c r="I49" s="53"/>
      <c r="J49" s="53"/>
      <c r="K49" s="53"/>
      <c r="L49" s="53"/>
      <c r="M49" s="53"/>
      <c r="N49" s="55"/>
    </row>
    <row r="50" spans="1:14" ht="15">
      <c r="A50" s="62" t="s">
        <v>111</v>
      </c>
      <c r="B50" s="62"/>
      <c r="C50" s="52">
        <v>203.91</v>
      </c>
      <c r="D50" s="63">
        <v>15</v>
      </c>
      <c r="E50" s="52">
        <f>C50*D50</f>
        <v>3058.65</v>
      </c>
      <c r="F50" s="52"/>
      <c r="G50" s="65"/>
      <c r="H50" s="52">
        <f>E50+F50+G50</f>
        <v>3058.65</v>
      </c>
      <c r="I50" s="52">
        <v>83.36</v>
      </c>
      <c r="J50" s="52">
        <v>0</v>
      </c>
      <c r="K50" s="52">
        <f>I50+J50</f>
        <v>83.36</v>
      </c>
      <c r="L50" s="52">
        <v>0.09</v>
      </c>
      <c r="M50" s="52">
        <f>H50-K50-L50</f>
        <v>2975.2</v>
      </c>
      <c r="N50" s="120"/>
    </row>
    <row r="51" spans="1:14" ht="15">
      <c r="A51" s="56" t="s">
        <v>19</v>
      </c>
      <c r="B51" s="56"/>
      <c r="C51" s="53"/>
      <c r="D51" s="64"/>
      <c r="E51" s="53"/>
      <c r="F51" s="53"/>
      <c r="G51" s="66"/>
      <c r="H51" s="53"/>
      <c r="I51" s="53"/>
      <c r="J51" s="53"/>
      <c r="K51" s="53"/>
      <c r="L51" s="53"/>
      <c r="M51" s="53"/>
      <c r="N51" s="55"/>
    </row>
    <row r="52" spans="1:14" ht="15">
      <c r="A52" s="119" t="s">
        <v>20</v>
      </c>
      <c r="B52" s="119"/>
      <c r="C52" s="52">
        <v>130.15</v>
      </c>
      <c r="D52" s="63">
        <v>15</v>
      </c>
      <c r="E52" s="52">
        <f>C52*D52</f>
        <v>1952.25</v>
      </c>
      <c r="F52" s="52">
        <v>74.74</v>
      </c>
      <c r="G52" s="65"/>
      <c r="H52" s="52">
        <f>E52+F52+G52</f>
        <v>2026.99</v>
      </c>
      <c r="I52" s="52">
        <v>0</v>
      </c>
      <c r="J52" s="52">
        <v>0</v>
      </c>
      <c r="K52" s="52">
        <f>I52+J52</f>
        <v>0</v>
      </c>
      <c r="L52" s="52">
        <v>-0.01</v>
      </c>
      <c r="M52" s="52">
        <f>H52-K52-L52</f>
        <v>2027</v>
      </c>
      <c r="N52" s="54"/>
    </row>
    <row r="53" spans="1:14" ht="15">
      <c r="A53" s="56" t="s">
        <v>17</v>
      </c>
      <c r="B53" s="56"/>
      <c r="C53" s="53"/>
      <c r="D53" s="64"/>
      <c r="E53" s="53"/>
      <c r="F53" s="53"/>
      <c r="G53" s="66"/>
      <c r="H53" s="53"/>
      <c r="I53" s="53"/>
      <c r="J53" s="53"/>
      <c r="K53" s="53"/>
      <c r="L53" s="53"/>
      <c r="M53" s="53"/>
      <c r="N53" s="55"/>
    </row>
    <row r="54" spans="1:14" ht="15">
      <c r="A54" s="62" t="s">
        <v>21</v>
      </c>
      <c r="B54" s="62"/>
      <c r="C54" s="52">
        <v>130.15</v>
      </c>
      <c r="D54" s="63">
        <v>15</v>
      </c>
      <c r="E54" s="52">
        <f>C54*D54</f>
        <v>1952.25</v>
      </c>
      <c r="F54" s="52">
        <v>74.74</v>
      </c>
      <c r="G54" s="65"/>
      <c r="H54" s="52">
        <f>E54+F54+G54</f>
        <v>2026.99</v>
      </c>
      <c r="I54" s="52"/>
      <c r="J54" s="52">
        <v>0</v>
      </c>
      <c r="K54" s="52">
        <f>I54+J54</f>
        <v>0</v>
      </c>
      <c r="L54" s="52">
        <v>-0.01</v>
      </c>
      <c r="M54" s="52">
        <f>H54-K54-L54</f>
        <v>2027</v>
      </c>
      <c r="N54" s="54"/>
    </row>
    <row r="55" spans="1:14" ht="15">
      <c r="A55" s="56" t="s">
        <v>17</v>
      </c>
      <c r="B55" s="56"/>
      <c r="C55" s="53"/>
      <c r="D55" s="64"/>
      <c r="E55" s="53"/>
      <c r="F55" s="53"/>
      <c r="G55" s="66"/>
      <c r="H55" s="53"/>
      <c r="I55" s="53"/>
      <c r="J55" s="53"/>
      <c r="K55" s="53"/>
      <c r="L55" s="53"/>
      <c r="M55" s="53"/>
      <c r="N55" s="55"/>
    </row>
    <row r="56" spans="1:14" ht="15">
      <c r="A56" s="62" t="s">
        <v>22</v>
      </c>
      <c r="B56" s="62"/>
      <c r="C56" s="52">
        <v>203.91</v>
      </c>
      <c r="D56" s="63">
        <v>15</v>
      </c>
      <c r="E56" s="52">
        <f>C56*D56</f>
        <v>3058.65</v>
      </c>
      <c r="F56" s="52"/>
      <c r="G56" s="65"/>
      <c r="H56" s="52">
        <f>E56+F56+G56</f>
        <v>3058.65</v>
      </c>
      <c r="I56" s="52">
        <v>83.36</v>
      </c>
      <c r="J56" s="52">
        <v>0</v>
      </c>
      <c r="K56" s="52">
        <f>I56+J56</f>
        <v>83.36</v>
      </c>
      <c r="L56" s="52">
        <v>0.09</v>
      </c>
      <c r="M56" s="52">
        <f>H56-K56-L56</f>
        <v>2975.2</v>
      </c>
      <c r="N56" s="54"/>
    </row>
    <row r="57" spans="1:14" ht="15">
      <c r="A57" s="56" t="s">
        <v>19</v>
      </c>
      <c r="B57" s="56"/>
      <c r="C57" s="53"/>
      <c r="D57" s="64"/>
      <c r="E57" s="53"/>
      <c r="F57" s="53"/>
      <c r="G57" s="66"/>
      <c r="H57" s="53"/>
      <c r="I57" s="53"/>
      <c r="J57" s="53"/>
      <c r="K57" s="53"/>
      <c r="L57" s="53"/>
      <c r="M57" s="53"/>
      <c r="N57" s="55"/>
    </row>
    <row r="58" spans="1:14" ht="15">
      <c r="A58" s="62" t="s">
        <v>23</v>
      </c>
      <c r="B58" s="62"/>
      <c r="C58" s="52">
        <v>203.91</v>
      </c>
      <c r="D58" s="63">
        <v>15</v>
      </c>
      <c r="E58" s="52">
        <f>C58*D58</f>
        <v>3058.65</v>
      </c>
      <c r="F58" s="52"/>
      <c r="G58" s="65"/>
      <c r="H58" s="52">
        <f>E58+F58+G58</f>
        <v>3058.65</v>
      </c>
      <c r="I58" s="52">
        <v>83.36</v>
      </c>
      <c r="J58" s="52">
        <v>0</v>
      </c>
      <c r="K58" s="52">
        <f>I58+J58</f>
        <v>83.36</v>
      </c>
      <c r="L58" s="52">
        <v>-0.11</v>
      </c>
      <c r="M58" s="52">
        <f>H58-K58-L58</f>
        <v>2975.4</v>
      </c>
      <c r="N58" s="54"/>
    </row>
    <row r="59" spans="1:14" ht="15">
      <c r="A59" s="56" t="s">
        <v>19</v>
      </c>
      <c r="B59" s="56"/>
      <c r="C59" s="53"/>
      <c r="D59" s="64"/>
      <c r="E59" s="53"/>
      <c r="F59" s="53"/>
      <c r="G59" s="66"/>
      <c r="H59" s="53"/>
      <c r="I59" s="53"/>
      <c r="J59" s="53"/>
      <c r="K59" s="53"/>
      <c r="L59" s="53"/>
      <c r="M59" s="53"/>
      <c r="N59" s="55"/>
    </row>
    <row r="60" spans="1:14" ht="15">
      <c r="A60" s="62" t="s">
        <v>24</v>
      </c>
      <c r="B60" s="62"/>
      <c r="C60" s="52">
        <v>130.15</v>
      </c>
      <c r="D60" s="63">
        <v>15</v>
      </c>
      <c r="E60" s="52">
        <f>C60*D60</f>
        <v>1952.25</v>
      </c>
      <c r="F60" s="52">
        <v>74.74</v>
      </c>
      <c r="G60" s="65"/>
      <c r="H60" s="52">
        <f>E60+F60+G60</f>
        <v>2026.99</v>
      </c>
      <c r="I60" s="52">
        <v>0</v>
      </c>
      <c r="J60" s="52">
        <v>0</v>
      </c>
      <c r="K60" s="52">
        <f>I60+J60</f>
        <v>0</v>
      </c>
      <c r="L60" s="52">
        <v>-0.01</v>
      </c>
      <c r="M60" s="52">
        <f>H60-K60-L60</f>
        <v>2027</v>
      </c>
      <c r="N60" s="54"/>
    </row>
    <row r="61" spans="1:14" ht="15">
      <c r="A61" s="56" t="s">
        <v>17</v>
      </c>
      <c r="B61" s="56"/>
      <c r="C61" s="53"/>
      <c r="D61" s="64"/>
      <c r="E61" s="53"/>
      <c r="F61" s="53"/>
      <c r="G61" s="66"/>
      <c r="H61" s="53"/>
      <c r="I61" s="53"/>
      <c r="J61" s="53"/>
      <c r="K61" s="53"/>
      <c r="L61" s="53"/>
      <c r="M61" s="53"/>
      <c r="N61" s="55"/>
    </row>
    <row r="62" spans="1:14" ht="15">
      <c r="A62" s="62" t="s">
        <v>25</v>
      </c>
      <c r="B62" s="62"/>
      <c r="C62" s="52">
        <v>111.33</v>
      </c>
      <c r="D62" s="63">
        <v>15</v>
      </c>
      <c r="E62" s="52">
        <f>C62*D62</f>
        <v>1669.95</v>
      </c>
      <c r="F62" s="52">
        <v>104.73</v>
      </c>
      <c r="G62" s="65"/>
      <c r="H62" s="52">
        <f>E62+F62+G62</f>
        <v>1774.68</v>
      </c>
      <c r="I62" s="52"/>
      <c r="J62" s="52">
        <v>0</v>
      </c>
      <c r="K62" s="52">
        <f>I62+J62</f>
        <v>0</v>
      </c>
      <c r="L62" s="52">
        <v>-0.12</v>
      </c>
      <c r="M62" s="52">
        <f>H62-K62-L62</f>
        <v>1774.8</v>
      </c>
      <c r="N62" s="54"/>
    </row>
    <row r="63" spans="1:14" ht="15">
      <c r="A63" s="56" t="s">
        <v>26</v>
      </c>
      <c r="B63" s="56"/>
      <c r="C63" s="53"/>
      <c r="D63" s="64"/>
      <c r="E63" s="53"/>
      <c r="F63" s="53"/>
      <c r="G63" s="66"/>
      <c r="H63" s="53"/>
      <c r="I63" s="53"/>
      <c r="J63" s="53"/>
      <c r="K63" s="53"/>
      <c r="L63" s="53"/>
      <c r="M63" s="53"/>
      <c r="N63" s="55"/>
    </row>
    <row r="64" spans="1:14" ht="15">
      <c r="A64" s="62" t="s">
        <v>27</v>
      </c>
      <c r="B64" s="62"/>
      <c r="C64" s="52">
        <v>100.84</v>
      </c>
      <c r="D64" s="63">
        <v>15</v>
      </c>
      <c r="E64" s="52">
        <f>C64*D64</f>
        <v>1512.6000000000001</v>
      </c>
      <c r="F64" s="52">
        <v>114.8</v>
      </c>
      <c r="G64" s="65"/>
      <c r="H64" s="52">
        <f>E64+F64+G64</f>
        <v>1627.4</v>
      </c>
      <c r="I64" s="52"/>
      <c r="J64" s="52">
        <v>0</v>
      </c>
      <c r="K64" s="52">
        <f>I64+J64</f>
        <v>0</v>
      </c>
      <c r="L64" s="52">
        <v>0</v>
      </c>
      <c r="M64" s="52">
        <f>H64-K64-L64</f>
        <v>1627.4</v>
      </c>
      <c r="N64" s="54"/>
    </row>
    <row r="65" spans="1:14" ht="15">
      <c r="A65" s="56" t="s">
        <v>28</v>
      </c>
      <c r="B65" s="56"/>
      <c r="C65" s="53"/>
      <c r="D65" s="64"/>
      <c r="E65" s="53"/>
      <c r="F65" s="53"/>
      <c r="G65" s="66"/>
      <c r="H65" s="53"/>
      <c r="I65" s="53"/>
      <c r="J65" s="53"/>
      <c r="K65" s="53"/>
      <c r="L65" s="53"/>
      <c r="M65" s="53"/>
      <c r="N65" s="55"/>
    </row>
    <row r="66" spans="1:14" ht="15">
      <c r="A66" s="62" t="s">
        <v>83</v>
      </c>
      <c r="B66" s="62"/>
      <c r="C66" s="52">
        <v>154.81</v>
      </c>
      <c r="D66" s="63">
        <v>15</v>
      </c>
      <c r="E66" s="52">
        <f>C66*D66</f>
        <v>2322.15</v>
      </c>
      <c r="F66" s="52">
        <v>26.17</v>
      </c>
      <c r="G66" s="65"/>
      <c r="H66" s="52">
        <f>E66+F66+G66</f>
        <v>2348.32</v>
      </c>
      <c r="I66" s="52"/>
      <c r="J66" s="52">
        <v>0</v>
      </c>
      <c r="K66" s="52">
        <f>I66+J66</f>
        <v>0</v>
      </c>
      <c r="L66" s="52">
        <v>0.12</v>
      </c>
      <c r="M66" s="52">
        <f>H66-K66-L66</f>
        <v>2348.2000000000003</v>
      </c>
      <c r="N66" s="54"/>
    </row>
    <row r="67" spans="1:14" ht="15">
      <c r="A67" s="56" t="s">
        <v>29</v>
      </c>
      <c r="B67" s="56"/>
      <c r="C67" s="53"/>
      <c r="D67" s="64"/>
      <c r="E67" s="53"/>
      <c r="F67" s="53"/>
      <c r="G67" s="66"/>
      <c r="H67" s="53"/>
      <c r="I67" s="53"/>
      <c r="J67" s="53"/>
      <c r="K67" s="53"/>
      <c r="L67" s="53"/>
      <c r="M67" s="53"/>
      <c r="N67" s="55"/>
    </row>
    <row r="68" spans="1:14" ht="15">
      <c r="A68" s="79" t="s">
        <v>110</v>
      </c>
      <c r="B68" s="80"/>
      <c r="C68" s="52">
        <v>158.42</v>
      </c>
      <c r="D68" s="63">
        <v>15</v>
      </c>
      <c r="E68" s="52">
        <f>C68*D68</f>
        <v>2376.2999999999997</v>
      </c>
      <c r="F68" s="52">
        <v>5.8</v>
      </c>
      <c r="G68" s="65"/>
      <c r="H68" s="52">
        <f>E68+F68+G68</f>
        <v>2382.1</v>
      </c>
      <c r="I68" s="52"/>
      <c r="J68" s="52">
        <v>0</v>
      </c>
      <c r="K68" s="52">
        <f>I68+J68</f>
        <v>0</v>
      </c>
      <c r="L68" s="52">
        <v>0.1</v>
      </c>
      <c r="M68" s="52">
        <f>H68-K68-L68</f>
        <v>2382</v>
      </c>
      <c r="N68" s="9"/>
    </row>
    <row r="69" spans="1:14" ht="15">
      <c r="A69" s="98" t="s">
        <v>12</v>
      </c>
      <c r="B69" s="99"/>
      <c r="C69" s="53"/>
      <c r="D69" s="64"/>
      <c r="E69" s="53"/>
      <c r="F69" s="53"/>
      <c r="G69" s="66"/>
      <c r="H69" s="53"/>
      <c r="I69" s="53"/>
      <c r="J69" s="53"/>
      <c r="K69" s="53"/>
      <c r="L69" s="53"/>
      <c r="M69" s="53"/>
      <c r="N69" s="9"/>
    </row>
    <row r="70" spans="1:14" ht="15">
      <c r="A70" s="62" t="s">
        <v>31</v>
      </c>
      <c r="B70" s="62"/>
      <c r="C70" s="52">
        <v>171.04</v>
      </c>
      <c r="D70" s="63">
        <v>4</v>
      </c>
      <c r="E70" s="52">
        <f>C70*D70</f>
        <v>684.16</v>
      </c>
      <c r="F70" s="52">
        <v>0</v>
      </c>
      <c r="G70" s="65"/>
      <c r="H70" s="52">
        <f>E70+F70+G70</f>
        <v>684.16</v>
      </c>
      <c r="I70" s="52"/>
      <c r="J70" s="52">
        <v>0</v>
      </c>
      <c r="K70" s="52">
        <f>I70+J70</f>
        <v>0</v>
      </c>
      <c r="L70" s="52">
        <v>0.04</v>
      </c>
      <c r="M70" s="52">
        <f>H70-K70-L70</f>
        <v>684.12</v>
      </c>
      <c r="N70" s="54"/>
    </row>
    <row r="71" spans="1:14" ht="15">
      <c r="A71" s="56" t="s">
        <v>32</v>
      </c>
      <c r="B71" s="56"/>
      <c r="C71" s="53"/>
      <c r="D71" s="64"/>
      <c r="E71" s="53"/>
      <c r="F71" s="53"/>
      <c r="G71" s="66"/>
      <c r="H71" s="53"/>
      <c r="I71" s="53"/>
      <c r="J71" s="53"/>
      <c r="K71" s="53"/>
      <c r="L71" s="53"/>
      <c r="M71" s="53"/>
      <c r="N71" s="55"/>
    </row>
    <row r="72" spans="1:14" ht="12" customHeight="1">
      <c r="A72" s="62" t="s">
        <v>33</v>
      </c>
      <c r="B72" s="62"/>
      <c r="C72" s="52">
        <v>100.88</v>
      </c>
      <c r="D72" s="63">
        <v>15</v>
      </c>
      <c r="E72" s="52">
        <f>C72*D72</f>
        <v>1513.1999999999998</v>
      </c>
      <c r="F72" s="52">
        <v>114.76</v>
      </c>
      <c r="G72" s="65"/>
      <c r="H72" s="52">
        <f>E72+F72+G72</f>
        <v>1627.9599999999998</v>
      </c>
      <c r="I72" s="52"/>
      <c r="J72" s="52">
        <v>0</v>
      </c>
      <c r="K72" s="52">
        <f>I72+J72</f>
        <v>0</v>
      </c>
      <c r="L72" s="52">
        <v>-0.04</v>
      </c>
      <c r="M72" s="52">
        <f>H72-K72-L72</f>
        <v>1627.9999999999998</v>
      </c>
      <c r="N72" s="54"/>
    </row>
    <row r="73" spans="1:14" ht="12.75" customHeight="1">
      <c r="A73" s="56" t="s">
        <v>34</v>
      </c>
      <c r="B73" s="56"/>
      <c r="C73" s="53"/>
      <c r="D73" s="64"/>
      <c r="E73" s="53"/>
      <c r="F73" s="53"/>
      <c r="G73" s="66"/>
      <c r="H73" s="53"/>
      <c r="I73" s="53"/>
      <c r="J73" s="53"/>
      <c r="K73" s="53"/>
      <c r="L73" s="53"/>
      <c r="M73" s="53"/>
      <c r="N73" s="55"/>
    </row>
    <row r="74" spans="1:14" ht="15">
      <c r="A74" s="72" t="s">
        <v>9</v>
      </c>
      <c r="B74" s="72"/>
      <c r="C74" s="11"/>
      <c r="D74" s="11"/>
      <c r="E74" s="11">
        <f aca="true" t="shared" si="1" ref="E74:M74">SUM(E46:E73)</f>
        <v>30753.61</v>
      </c>
      <c r="F74" s="11">
        <f t="shared" si="1"/>
        <v>665.2199999999999</v>
      </c>
      <c r="G74" s="38">
        <f t="shared" si="1"/>
        <v>0</v>
      </c>
      <c r="H74" s="11">
        <f t="shared" si="1"/>
        <v>31418.83</v>
      </c>
      <c r="I74" s="11">
        <f t="shared" si="1"/>
        <v>549.5600000000001</v>
      </c>
      <c r="J74" s="11">
        <f t="shared" si="1"/>
        <v>0</v>
      </c>
      <c r="K74" s="11">
        <f t="shared" si="1"/>
        <v>549.5600000000001</v>
      </c>
      <c r="L74" s="11">
        <f t="shared" si="1"/>
        <v>0.15</v>
      </c>
      <c r="M74" s="11">
        <f t="shared" si="1"/>
        <v>30869.120000000003</v>
      </c>
      <c r="N74" s="44"/>
    </row>
    <row r="75" spans="1:14" s="51" customFormat="1" ht="15">
      <c r="A75" s="47"/>
      <c r="B75" s="47"/>
      <c r="C75" s="48"/>
      <c r="D75" s="48"/>
      <c r="E75" s="48"/>
      <c r="F75" s="48"/>
      <c r="G75" s="49"/>
      <c r="H75" s="48"/>
      <c r="I75" s="48"/>
      <c r="J75" s="48"/>
      <c r="K75" s="48"/>
      <c r="L75" s="48"/>
      <c r="M75" s="48"/>
      <c r="N75" s="50"/>
    </row>
    <row r="76" spans="1:14" s="51" customFormat="1" ht="15">
      <c r="A76" s="47"/>
      <c r="B76" s="47"/>
      <c r="C76" s="48"/>
      <c r="D76" s="48"/>
      <c r="E76" s="48"/>
      <c r="F76" s="48"/>
      <c r="G76" s="49"/>
      <c r="H76" s="48"/>
      <c r="I76" s="48"/>
      <c r="J76" s="48"/>
      <c r="K76" s="48"/>
      <c r="L76" s="48"/>
      <c r="M76" s="48"/>
      <c r="N76" s="50"/>
    </row>
    <row r="77" spans="1:14" s="51" customFormat="1" ht="15">
      <c r="A77" s="47"/>
      <c r="B77" s="47"/>
      <c r="C77" s="48"/>
      <c r="D77" s="48"/>
      <c r="E77" s="48"/>
      <c r="F77" s="48"/>
      <c r="G77" s="49"/>
      <c r="H77" s="48"/>
      <c r="I77" s="48"/>
      <c r="J77" s="48"/>
      <c r="K77" s="48"/>
      <c r="L77" s="48"/>
      <c r="M77" s="48"/>
      <c r="N77" s="50"/>
    </row>
    <row r="78" spans="1:14" ht="15">
      <c r="A78" s="96" t="s">
        <v>108</v>
      </c>
      <c r="B78" s="96"/>
      <c r="C78" s="96"/>
      <c r="D78" s="96"/>
      <c r="H78" s="96" t="s">
        <v>81</v>
      </c>
      <c r="I78" s="96"/>
      <c r="J78" s="96"/>
      <c r="K78" s="96"/>
      <c r="L78" s="96"/>
      <c r="M78" s="96"/>
      <c r="N78" s="4"/>
    </row>
    <row r="79" spans="1:14" s="5" customFormat="1" ht="15">
      <c r="A79" s="105" t="s">
        <v>62</v>
      </c>
      <c r="B79" s="105"/>
      <c r="C79" s="105"/>
      <c r="D79" s="105"/>
      <c r="F79" s="6"/>
      <c r="H79" s="105" t="s">
        <v>82</v>
      </c>
      <c r="I79" s="105"/>
      <c r="J79" s="105"/>
      <c r="K79" s="105"/>
      <c r="L79" s="105"/>
      <c r="M79" s="105"/>
      <c r="N79" s="7"/>
    </row>
    <row r="80" spans="1:14" s="5" customFormat="1" ht="15">
      <c r="A80" s="100"/>
      <c r="B80" s="100"/>
      <c r="C80" s="100"/>
      <c r="D80" s="100"/>
      <c r="F80" s="6"/>
      <c r="H80" s="8"/>
      <c r="I80" s="8"/>
      <c r="J80" s="8"/>
      <c r="K80" s="23"/>
      <c r="L80" s="40"/>
      <c r="M80" s="8"/>
      <c r="N80" s="7"/>
    </row>
    <row r="81" spans="1:14" ht="15" customHeight="1">
      <c r="A81" s="92" t="s">
        <v>0</v>
      </c>
      <c r="B81" s="93"/>
      <c r="C81" s="106" t="s">
        <v>1</v>
      </c>
      <c r="D81" s="83" t="s">
        <v>2</v>
      </c>
      <c r="E81" s="83" t="s">
        <v>7</v>
      </c>
      <c r="F81" s="109" t="s">
        <v>3</v>
      </c>
      <c r="G81" s="83" t="s">
        <v>71</v>
      </c>
      <c r="H81" s="83" t="s">
        <v>72</v>
      </c>
      <c r="I81" s="83" t="s">
        <v>86</v>
      </c>
      <c r="J81" s="83"/>
      <c r="K81" s="20" t="s">
        <v>88</v>
      </c>
      <c r="L81" s="74" t="s">
        <v>96</v>
      </c>
      <c r="M81" s="83" t="s">
        <v>5</v>
      </c>
      <c r="N81" s="27" t="s">
        <v>67</v>
      </c>
    </row>
    <row r="82" spans="1:14" ht="15">
      <c r="A82" s="94"/>
      <c r="B82" s="95"/>
      <c r="C82" s="106"/>
      <c r="D82" s="83"/>
      <c r="E82" s="83"/>
      <c r="F82" s="109"/>
      <c r="G82" s="83"/>
      <c r="H82" s="83"/>
      <c r="I82" s="10" t="s">
        <v>4</v>
      </c>
      <c r="J82" s="2" t="s">
        <v>85</v>
      </c>
      <c r="K82" s="21" t="s">
        <v>89</v>
      </c>
      <c r="L82" s="75"/>
      <c r="M82" s="83"/>
      <c r="N82" s="26" t="s">
        <v>6</v>
      </c>
    </row>
    <row r="83" spans="1:14" ht="15">
      <c r="A83" s="67" t="s">
        <v>142</v>
      </c>
      <c r="B83" s="67"/>
      <c r="C83" s="57">
        <v>239.43</v>
      </c>
      <c r="D83" s="54">
        <v>15</v>
      </c>
      <c r="E83" s="57">
        <f>C83*D83</f>
        <v>3591.4500000000003</v>
      </c>
      <c r="F83" s="57"/>
      <c r="G83" s="84"/>
      <c r="H83" s="57">
        <f>E83+F83+G83</f>
        <v>3591.4500000000003</v>
      </c>
      <c r="I83" s="57">
        <v>179.34</v>
      </c>
      <c r="J83" s="57">
        <v>0</v>
      </c>
      <c r="K83" s="57">
        <f>I83+J83</f>
        <v>179.34</v>
      </c>
      <c r="L83" s="57">
        <v>0.11</v>
      </c>
      <c r="M83" s="52">
        <f>H83-K83-L83</f>
        <v>3412</v>
      </c>
      <c r="N83" s="54"/>
    </row>
    <row r="84" spans="1:14" ht="15">
      <c r="A84" s="61" t="s">
        <v>35</v>
      </c>
      <c r="B84" s="61"/>
      <c r="C84" s="58"/>
      <c r="D84" s="55"/>
      <c r="E84" s="58"/>
      <c r="F84" s="58"/>
      <c r="G84" s="85"/>
      <c r="H84" s="58"/>
      <c r="I84" s="58"/>
      <c r="J84" s="58"/>
      <c r="K84" s="58"/>
      <c r="L84" s="58"/>
      <c r="M84" s="53"/>
      <c r="N84" s="55"/>
    </row>
    <row r="85" spans="1:14" s="15" customFormat="1" ht="15">
      <c r="A85" s="62" t="s">
        <v>36</v>
      </c>
      <c r="B85" s="62"/>
      <c r="C85" s="52">
        <v>106.83</v>
      </c>
      <c r="D85" s="63">
        <v>15</v>
      </c>
      <c r="E85" s="52">
        <f>C85*D85</f>
        <v>1602.45</v>
      </c>
      <c r="F85" s="52">
        <v>109.05</v>
      </c>
      <c r="G85" s="84"/>
      <c r="H85" s="57">
        <f>E85+F85+G85</f>
        <v>1711.5</v>
      </c>
      <c r="I85" s="52"/>
      <c r="J85" s="52">
        <v>0</v>
      </c>
      <c r="K85" s="57">
        <f>I85+J85</f>
        <v>0</v>
      </c>
      <c r="L85" s="57">
        <v>0.1</v>
      </c>
      <c r="M85" s="52">
        <f>H85-K85-L85</f>
        <v>1711.4</v>
      </c>
      <c r="N85" s="63"/>
    </row>
    <row r="86" spans="1:14" s="15" customFormat="1" ht="15">
      <c r="A86" s="56" t="s">
        <v>39</v>
      </c>
      <c r="B86" s="56"/>
      <c r="C86" s="53"/>
      <c r="D86" s="64"/>
      <c r="E86" s="53"/>
      <c r="F86" s="53"/>
      <c r="G86" s="85"/>
      <c r="H86" s="58"/>
      <c r="I86" s="53"/>
      <c r="J86" s="53"/>
      <c r="K86" s="58"/>
      <c r="L86" s="58"/>
      <c r="M86" s="53"/>
      <c r="N86" s="64"/>
    </row>
    <row r="87" spans="1:14" ht="15">
      <c r="A87" s="67" t="s">
        <v>37</v>
      </c>
      <c r="B87" s="67"/>
      <c r="C87" s="57">
        <v>169.2</v>
      </c>
      <c r="D87" s="54">
        <v>15</v>
      </c>
      <c r="E87" s="57">
        <f>C87*D87</f>
        <v>2538</v>
      </c>
      <c r="F87" s="57"/>
      <c r="G87" s="84"/>
      <c r="H87" s="57">
        <f>E87+F87+G87</f>
        <v>2538</v>
      </c>
      <c r="I87" s="57">
        <v>11.8</v>
      </c>
      <c r="J87" s="57">
        <v>0</v>
      </c>
      <c r="K87" s="57">
        <f>I87+J87</f>
        <v>11.8</v>
      </c>
      <c r="L87" s="57">
        <v>0</v>
      </c>
      <c r="M87" s="52">
        <f>H87-K87-L87</f>
        <v>2526.2</v>
      </c>
      <c r="N87" s="54"/>
    </row>
    <row r="88" spans="1:14" ht="15">
      <c r="A88" s="61" t="s">
        <v>19</v>
      </c>
      <c r="B88" s="61"/>
      <c r="C88" s="58"/>
      <c r="D88" s="55"/>
      <c r="E88" s="58"/>
      <c r="F88" s="58"/>
      <c r="G88" s="85"/>
      <c r="H88" s="58"/>
      <c r="I88" s="58"/>
      <c r="J88" s="58"/>
      <c r="K88" s="58"/>
      <c r="L88" s="58"/>
      <c r="M88" s="53"/>
      <c r="N88" s="55"/>
    </row>
    <row r="89" spans="1:14" ht="15">
      <c r="A89" s="67" t="s">
        <v>38</v>
      </c>
      <c r="B89" s="67"/>
      <c r="C89" s="57">
        <v>169.2</v>
      </c>
      <c r="D89" s="54">
        <v>15</v>
      </c>
      <c r="E89" s="57">
        <f>C89*D89</f>
        <v>2538</v>
      </c>
      <c r="F89" s="57"/>
      <c r="G89" s="84"/>
      <c r="H89" s="57">
        <f>E89+F89+G89</f>
        <v>2538</v>
      </c>
      <c r="I89" s="57">
        <v>11.8</v>
      </c>
      <c r="J89" s="57">
        <v>0</v>
      </c>
      <c r="K89" s="57">
        <f>I89+J89</f>
        <v>11.8</v>
      </c>
      <c r="L89" s="57">
        <v>0</v>
      </c>
      <c r="M89" s="52">
        <f>H89-K89-L89</f>
        <v>2526.2</v>
      </c>
      <c r="N89" s="54"/>
    </row>
    <row r="90" spans="1:14" ht="15">
      <c r="A90" s="61" t="s">
        <v>19</v>
      </c>
      <c r="B90" s="61"/>
      <c r="C90" s="58"/>
      <c r="D90" s="55"/>
      <c r="E90" s="58"/>
      <c r="F90" s="58"/>
      <c r="G90" s="85"/>
      <c r="H90" s="58"/>
      <c r="I90" s="58"/>
      <c r="J90" s="58"/>
      <c r="K90" s="58"/>
      <c r="L90" s="58"/>
      <c r="M90" s="53"/>
      <c r="N90" s="55"/>
    </row>
    <row r="91" spans="1:14" ht="15">
      <c r="A91" s="103" t="s">
        <v>94</v>
      </c>
      <c r="B91" s="104"/>
      <c r="C91" s="57">
        <v>106.83</v>
      </c>
      <c r="D91" s="54">
        <v>15</v>
      </c>
      <c r="E91" s="57">
        <f>C91*D91</f>
        <v>1602.45</v>
      </c>
      <c r="F91" s="57">
        <v>109.05</v>
      </c>
      <c r="G91" s="84"/>
      <c r="H91" s="57">
        <f>E91+F91+G91</f>
        <v>1711.5</v>
      </c>
      <c r="I91" s="57">
        <v>0</v>
      </c>
      <c r="J91" s="57"/>
      <c r="K91" s="57">
        <f>I91+J91</f>
        <v>0</v>
      </c>
      <c r="L91" s="57">
        <v>0.1</v>
      </c>
      <c r="M91" s="52">
        <f>H91-K91-L91</f>
        <v>1711.4</v>
      </c>
      <c r="N91" s="54"/>
    </row>
    <row r="92" spans="1:14" ht="15">
      <c r="A92" s="101" t="s">
        <v>17</v>
      </c>
      <c r="B92" s="102"/>
      <c r="C92" s="58"/>
      <c r="D92" s="55"/>
      <c r="E92" s="58"/>
      <c r="F92" s="58"/>
      <c r="G92" s="85"/>
      <c r="H92" s="58"/>
      <c r="I92" s="58"/>
      <c r="J92" s="58"/>
      <c r="K92" s="58"/>
      <c r="L92" s="58"/>
      <c r="M92" s="53"/>
      <c r="N92" s="55"/>
    </row>
    <row r="93" spans="1:14" ht="15">
      <c r="A93" s="103" t="s">
        <v>95</v>
      </c>
      <c r="B93" s="104"/>
      <c r="C93" s="57">
        <v>106.83</v>
      </c>
      <c r="D93" s="54">
        <v>15</v>
      </c>
      <c r="E93" s="57">
        <f>C93*D93</f>
        <v>1602.45</v>
      </c>
      <c r="F93" s="57">
        <v>109.05</v>
      </c>
      <c r="G93" s="84"/>
      <c r="H93" s="57">
        <f>E93+F93+G93</f>
        <v>1711.5</v>
      </c>
      <c r="I93" s="57"/>
      <c r="J93" s="57">
        <v>0</v>
      </c>
      <c r="K93" s="57">
        <v>0</v>
      </c>
      <c r="L93" s="57">
        <v>0.1</v>
      </c>
      <c r="M93" s="52">
        <f>H93-K93-L93</f>
        <v>1711.4</v>
      </c>
      <c r="N93" s="54"/>
    </row>
    <row r="94" spans="1:14" ht="15">
      <c r="A94" s="101" t="s">
        <v>39</v>
      </c>
      <c r="B94" s="102"/>
      <c r="C94" s="58"/>
      <c r="D94" s="55"/>
      <c r="E94" s="58"/>
      <c r="F94" s="58"/>
      <c r="G94" s="85"/>
      <c r="H94" s="58"/>
      <c r="I94" s="58"/>
      <c r="J94" s="58"/>
      <c r="K94" s="58"/>
      <c r="L94" s="58"/>
      <c r="M94" s="53"/>
      <c r="N94" s="55"/>
    </row>
    <row r="95" spans="1:14" s="15" customFormat="1" ht="15">
      <c r="A95" s="62" t="s">
        <v>40</v>
      </c>
      <c r="B95" s="62"/>
      <c r="C95" s="52">
        <v>169.2</v>
      </c>
      <c r="D95" s="63">
        <v>15</v>
      </c>
      <c r="E95" s="52">
        <f>C95*D95</f>
        <v>2538</v>
      </c>
      <c r="F95" s="52"/>
      <c r="G95" s="84"/>
      <c r="H95" s="57">
        <f>E95+F95+G95</f>
        <v>2538</v>
      </c>
      <c r="I95" s="52">
        <v>11.8</v>
      </c>
      <c r="J95" s="52">
        <v>0</v>
      </c>
      <c r="K95" s="57">
        <f>I95+J95</f>
        <v>11.8</v>
      </c>
      <c r="L95" s="57">
        <v>0</v>
      </c>
      <c r="M95" s="52">
        <f>H95-K95-L95</f>
        <v>2526.2</v>
      </c>
      <c r="N95" s="63"/>
    </row>
    <row r="96" spans="1:14" s="15" customFormat="1" ht="15">
      <c r="A96" s="56" t="s">
        <v>19</v>
      </c>
      <c r="B96" s="56"/>
      <c r="C96" s="53"/>
      <c r="D96" s="64"/>
      <c r="E96" s="53"/>
      <c r="F96" s="53"/>
      <c r="G96" s="85"/>
      <c r="H96" s="58"/>
      <c r="I96" s="53"/>
      <c r="J96" s="53"/>
      <c r="K96" s="58"/>
      <c r="L96" s="58"/>
      <c r="M96" s="53"/>
      <c r="N96" s="64"/>
    </row>
    <row r="97" spans="1:14" s="15" customFormat="1" ht="15">
      <c r="A97" s="62" t="s">
        <v>112</v>
      </c>
      <c r="B97" s="62"/>
      <c r="C97" s="52">
        <v>158.42</v>
      </c>
      <c r="D97" s="63">
        <v>15</v>
      </c>
      <c r="E97" s="52">
        <f>C97*D97</f>
        <v>2376.2999999999997</v>
      </c>
      <c r="F97" s="52">
        <v>5.8</v>
      </c>
      <c r="G97" s="84"/>
      <c r="H97" s="57">
        <f>E97+F97+G97</f>
        <v>2382.1</v>
      </c>
      <c r="I97" s="52">
        <v>0</v>
      </c>
      <c r="J97" s="52">
        <v>0</v>
      </c>
      <c r="K97" s="57">
        <f>I97+J97</f>
        <v>0</v>
      </c>
      <c r="L97" s="57">
        <v>0.1</v>
      </c>
      <c r="M97" s="52">
        <f>H97-K97-L97</f>
        <v>2382</v>
      </c>
      <c r="N97" s="63"/>
    </row>
    <row r="98" spans="1:14" s="15" customFormat="1" ht="15">
      <c r="A98" s="56" t="s">
        <v>113</v>
      </c>
      <c r="B98" s="56"/>
      <c r="C98" s="53"/>
      <c r="D98" s="64"/>
      <c r="E98" s="53"/>
      <c r="F98" s="53"/>
      <c r="G98" s="85"/>
      <c r="H98" s="58"/>
      <c r="I98" s="53"/>
      <c r="J98" s="53"/>
      <c r="K98" s="58"/>
      <c r="L98" s="58"/>
      <c r="M98" s="53"/>
      <c r="N98" s="64"/>
    </row>
    <row r="99" spans="1:14" s="15" customFormat="1" ht="15">
      <c r="A99" s="79" t="s">
        <v>78</v>
      </c>
      <c r="B99" s="80"/>
      <c r="C99" s="59">
        <v>154.81</v>
      </c>
      <c r="D99" s="128">
        <v>15</v>
      </c>
      <c r="E99" s="59">
        <f>C99*D99</f>
        <v>2322.15</v>
      </c>
      <c r="F99" s="59">
        <v>26.17</v>
      </c>
      <c r="G99" s="84"/>
      <c r="H99" s="57">
        <f>E99+F99+G99</f>
        <v>2348.32</v>
      </c>
      <c r="I99" s="59"/>
      <c r="J99" s="59">
        <v>0</v>
      </c>
      <c r="K99" s="57">
        <f>I99+J99</f>
        <v>0</v>
      </c>
      <c r="L99" s="57">
        <v>0.12</v>
      </c>
      <c r="M99" s="52">
        <f>H99-K99-L99</f>
        <v>2348.2000000000003</v>
      </c>
      <c r="N99" s="128"/>
    </row>
    <row r="100" spans="1:14" s="15" customFormat="1" ht="15">
      <c r="A100" s="98" t="s">
        <v>29</v>
      </c>
      <c r="B100" s="99"/>
      <c r="C100" s="59"/>
      <c r="D100" s="128"/>
      <c r="E100" s="59"/>
      <c r="F100" s="59"/>
      <c r="G100" s="85"/>
      <c r="H100" s="58"/>
      <c r="I100" s="59"/>
      <c r="J100" s="59"/>
      <c r="K100" s="58"/>
      <c r="L100" s="58"/>
      <c r="M100" s="53"/>
      <c r="N100" s="128"/>
    </row>
    <row r="101" spans="1:14" ht="15">
      <c r="A101" s="67" t="s">
        <v>41</v>
      </c>
      <c r="B101" s="67"/>
      <c r="C101" s="57">
        <v>111.83</v>
      </c>
      <c r="D101" s="54">
        <v>15</v>
      </c>
      <c r="E101" s="59">
        <f>C101*D101</f>
        <v>1677.45</v>
      </c>
      <c r="F101" s="57">
        <v>104.25</v>
      </c>
      <c r="G101" s="84"/>
      <c r="H101" s="57">
        <f>E101+F101+G101</f>
        <v>1781.7</v>
      </c>
      <c r="I101" s="57"/>
      <c r="J101" s="57">
        <v>0</v>
      </c>
      <c r="K101" s="57">
        <f>I101+J101</f>
        <v>0</v>
      </c>
      <c r="L101" s="57">
        <v>-0.1</v>
      </c>
      <c r="M101" s="52">
        <f>H101-K101-L101</f>
        <v>1781.8</v>
      </c>
      <c r="N101" s="54"/>
    </row>
    <row r="102" spans="1:14" ht="15">
      <c r="A102" s="61" t="s">
        <v>26</v>
      </c>
      <c r="B102" s="61"/>
      <c r="C102" s="58"/>
      <c r="D102" s="55"/>
      <c r="E102" s="59"/>
      <c r="F102" s="58"/>
      <c r="G102" s="85"/>
      <c r="H102" s="58"/>
      <c r="I102" s="58"/>
      <c r="J102" s="58"/>
      <c r="K102" s="58"/>
      <c r="L102" s="58"/>
      <c r="M102" s="53"/>
      <c r="N102" s="55"/>
    </row>
    <row r="103" spans="1:14" ht="15">
      <c r="A103" s="67" t="s">
        <v>114</v>
      </c>
      <c r="B103" s="67"/>
      <c r="C103" s="57">
        <v>140.03</v>
      </c>
      <c r="D103" s="54">
        <v>8</v>
      </c>
      <c r="E103" s="57">
        <f>C103*D103</f>
        <v>1120.24</v>
      </c>
      <c r="F103" s="57">
        <v>140.01</v>
      </c>
      <c r="G103" s="84"/>
      <c r="H103" s="57">
        <f>E103+F103+G103</f>
        <v>1260.25</v>
      </c>
      <c r="I103" s="57">
        <v>0</v>
      </c>
      <c r="J103" s="57">
        <v>0</v>
      </c>
      <c r="K103" s="57">
        <f>I103+J103</f>
        <v>0</v>
      </c>
      <c r="L103" s="57">
        <v>0.05</v>
      </c>
      <c r="M103" s="52">
        <f>H103-K103-L103</f>
        <v>1260.2</v>
      </c>
      <c r="N103" s="54"/>
    </row>
    <row r="104" spans="1:14" ht="15">
      <c r="A104" s="61" t="s">
        <v>42</v>
      </c>
      <c r="B104" s="61"/>
      <c r="C104" s="58"/>
      <c r="D104" s="55"/>
      <c r="E104" s="58"/>
      <c r="F104" s="58"/>
      <c r="G104" s="85"/>
      <c r="H104" s="58"/>
      <c r="I104" s="58"/>
      <c r="J104" s="58"/>
      <c r="K104" s="58"/>
      <c r="L104" s="58"/>
      <c r="M104" s="53"/>
      <c r="N104" s="55"/>
    </row>
    <row r="105" spans="1:14" ht="15">
      <c r="A105" s="67" t="s">
        <v>43</v>
      </c>
      <c r="B105" s="67"/>
      <c r="C105" s="57">
        <v>100.84</v>
      </c>
      <c r="D105" s="54">
        <v>15</v>
      </c>
      <c r="E105" s="57">
        <f>C105*D105</f>
        <v>1512.6000000000001</v>
      </c>
      <c r="F105" s="57">
        <v>114.8</v>
      </c>
      <c r="G105" s="84"/>
      <c r="H105" s="57">
        <f>E105+F105+G105</f>
        <v>1627.4</v>
      </c>
      <c r="I105" s="57"/>
      <c r="J105" s="57">
        <v>0</v>
      </c>
      <c r="K105" s="57">
        <f>I105+J105</f>
        <v>0</v>
      </c>
      <c r="L105" s="57">
        <v>0</v>
      </c>
      <c r="M105" s="52">
        <f>H105-K105-L105</f>
        <v>1627.4</v>
      </c>
      <c r="N105" s="54"/>
    </row>
    <row r="106" spans="1:14" ht="15">
      <c r="A106" s="61" t="s">
        <v>15</v>
      </c>
      <c r="B106" s="61"/>
      <c r="C106" s="58"/>
      <c r="D106" s="55"/>
      <c r="E106" s="58"/>
      <c r="F106" s="58"/>
      <c r="G106" s="85"/>
      <c r="H106" s="58"/>
      <c r="I106" s="58"/>
      <c r="J106" s="58"/>
      <c r="K106" s="58"/>
      <c r="L106" s="58"/>
      <c r="M106" s="53"/>
      <c r="N106" s="55"/>
    </row>
    <row r="107" spans="1:14" ht="15">
      <c r="A107" s="97" t="s">
        <v>9</v>
      </c>
      <c r="B107" s="97"/>
      <c r="C107" s="11"/>
      <c r="D107" s="11"/>
      <c r="E107" s="11">
        <f aca="true" t="shared" si="2" ref="E107:M107">SUM(E83:E106)</f>
        <v>25021.540000000005</v>
      </c>
      <c r="F107" s="11">
        <f t="shared" si="2"/>
        <v>718.18</v>
      </c>
      <c r="G107" s="38">
        <f t="shared" si="2"/>
        <v>0</v>
      </c>
      <c r="H107" s="11">
        <f t="shared" si="2"/>
        <v>25739.72</v>
      </c>
      <c r="I107" s="11">
        <f>SUM(I83:I106)</f>
        <v>214.74000000000004</v>
      </c>
      <c r="J107" s="11">
        <f t="shared" si="2"/>
        <v>0</v>
      </c>
      <c r="K107" s="11">
        <f t="shared" si="2"/>
        <v>214.74000000000004</v>
      </c>
      <c r="L107" s="11">
        <f>SUM(L83:L106)</f>
        <v>0.5800000000000001</v>
      </c>
      <c r="M107" s="11">
        <f t="shared" si="2"/>
        <v>25524.4</v>
      </c>
      <c r="N107" s="46"/>
    </row>
    <row r="110" spans="1:13" ht="15">
      <c r="A110" s="96" t="s">
        <v>108</v>
      </c>
      <c r="B110" s="96"/>
      <c r="C110" s="96"/>
      <c r="D110" s="96"/>
      <c r="H110" s="96" t="s">
        <v>81</v>
      </c>
      <c r="I110" s="96"/>
      <c r="J110" s="96"/>
      <c r="K110" s="96"/>
      <c r="L110" s="96"/>
      <c r="M110" s="96"/>
    </row>
    <row r="111" spans="1:13" ht="15">
      <c r="A111" s="96" t="s">
        <v>62</v>
      </c>
      <c r="B111" s="96"/>
      <c r="C111" s="96"/>
      <c r="D111" s="96"/>
      <c r="H111" s="96" t="s">
        <v>82</v>
      </c>
      <c r="I111" s="96"/>
      <c r="J111" s="96"/>
      <c r="K111" s="96"/>
      <c r="L111" s="96"/>
      <c r="M111" s="96"/>
    </row>
    <row r="112" spans="1:13" ht="15">
      <c r="A112" s="100"/>
      <c r="B112" s="100"/>
      <c r="C112" s="100"/>
      <c r="D112" s="100"/>
      <c r="H112" s="3"/>
      <c r="I112" s="3"/>
      <c r="J112" s="3"/>
      <c r="K112" s="22"/>
      <c r="L112" s="39"/>
      <c r="M112" s="3"/>
    </row>
    <row r="115" ht="15">
      <c r="N115" s="17" t="s">
        <v>61</v>
      </c>
    </row>
    <row r="116" spans="1:14" ht="15" customHeight="1">
      <c r="A116" s="92" t="s">
        <v>0</v>
      </c>
      <c r="B116" s="93"/>
      <c r="C116" s="106" t="s">
        <v>1</v>
      </c>
      <c r="D116" s="83" t="s">
        <v>2</v>
      </c>
      <c r="E116" s="83" t="s">
        <v>7</v>
      </c>
      <c r="F116" s="109" t="s">
        <v>3</v>
      </c>
      <c r="G116" s="83" t="s">
        <v>71</v>
      </c>
      <c r="H116" s="83" t="s">
        <v>72</v>
      </c>
      <c r="I116" s="83" t="s">
        <v>86</v>
      </c>
      <c r="J116" s="83"/>
      <c r="K116" s="20" t="s">
        <v>88</v>
      </c>
      <c r="L116" s="107" t="s">
        <v>96</v>
      </c>
      <c r="M116" s="83" t="s">
        <v>5</v>
      </c>
      <c r="N116" s="106" t="s">
        <v>6</v>
      </c>
    </row>
    <row r="117" spans="1:14" ht="15">
      <c r="A117" s="94"/>
      <c r="B117" s="95"/>
      <c r="C117" s="106"/>
      <c r="D117" s="83"/>
      <c r="E117" s="83"/>
      <c r="F117" s="109"/>
      <c r="G117" s="83"/>
      <c r="H117" s="83"/>
      <c r="I117" s="10" t="s">
        <v>4</v>
      </c>
      <c r="J117" s="2" t="s">
        <v>85</v>
      </c>
      <c r="K117" s="21" t="s">
        <v>89</v>
      </c>
      <c r="L117" s="108"/>
      <c r="M117" s="83"/>
      <c r="N117" s="150"/>
    </row>
    <row r="118" spans="1:14" ht="15">
      <c r="A118" s="67" t="s">
        <v>115</v>
      </c>
      <c r="B118" s="67"/>
      <c r="C118" s="57">
        <v>193.79</v>
      </c>
      <c r="D118" s="54">
        <v>15</v>
      </c>
      <c r="E118" s="57">
        <f>C118*D118</f>
        <v>2906.85</v>
      </c>
      <c r="F118" s="57">
        <v>0</v>
      </c>
      <c r="G118" s="84"/>
      <c r="H118" s="57">
        <f>E118+F118+G118</f>
        <v>2906.85</v>
      </c>
      <c r="I118" s="57">
        <v>66.85</v>
      </c>
      <c r="J118" s="57">
        <v>0</v>
      </c>
      <c r="K118" s="57">
        <f>I118+J118</f>
        <v>66.85</v>
      </c>
      <c r="L118" s="57"/>
      <c r="M118" s="52">
        <f>H118-K118-L118</f>
        <v>2840</v>
      </c>
      <c r="N118" s="54"/>
    </row>
    <row r="119" spans="1:14" ht="15">
      <c r="A119" s="61" t="s">
        <v>122</v>
      </c>
      <c r="B119" s="61"/>
      <c r="C119" s="58"/>
      <c r="D119" s="55"/>
      <c r="E119" s="58"/>
      <c r="F119" s="58"/>
      <c r="G119" s="85"/>
      <c r="H119" s="58"/>
      <c r="I119" s="58"/>
      <c r="J119" s="58"/>
      <c r="K119" s="58"/>
      <c r="L119" s="58"/>
      <c r="M119" s="53"/>
      <c r="N119" s="55"/>
    </row>
    <row r="120" spans="1:14" ht="15">
      <c r="A120" s="67" t="s">
        <v>45</v>
      </c>
      <c r="B120" s="67"/>
      <c r="C120" s="57">
        <v>127.52</v>
      </c>
      <c r="D120" s="54">
        <v>15</v>
      </c>
      <c r="E120" s="57">
        <f>C120*D120</f>
        <v>1912.8</v>
      </c>
      <c r="F120" s="57">
        <v>77.26</v>
      </c>
      <c r="G120" s="84"/>
      <c r="H120" s="57">
        <f>E120+F120+G120</f>
        <v>1990.06</v>
      </c>
      <c r="I120" s="57">
        <v>0</v>
      </c>
      <c r="J120" s="57">
        <v>0</v>
      </c>
      <c r="K120" s="57">
        <f>I120+J120</f>
        <v>0</v>
      </c>
      <c r="L120" s="57">
        <v>0.06</v>
      </c>
      <c r="M120" s="52">
        <f>H120-K120-L120</f>
        <v>1990</v>
      </c>
      <c r="N120" s="54"/>
    </row>
    <row r="121" spans="1:14" ht="15">
      <c r="A121" s="61" t="s">
        <v>26</v>
      </c>
      <c r="B121" s="61"/>
      <c r="C121" s="58"/>
      <c r="D121" s="55"/>
      <c r="E121" s="58"/>
      <c r="F121" s="58"/>
      <c r="G121" s="85"/>
      <c r="H121" s="58"/>
      <c r="I121" s="58"/>
      <c r="J121" s="58"/>
      <c r="K121" s="58"/>
      <c r="L121" s="58"/>
      <c r="M121" s="53"/>
      <c r="N121" s="55"/>
    </row>
    <row r="122" spans="1:15" ht="15">
      <c r="A122" s="67" t="s">
        <v>116</v>
      </c>
      <c r="B122" s="67"/>
      <c r="C122" s="68">
        <v>104.15</v>
      </c>
      <c r="D122" s="60">
        <v>15</v>
      </c>
      <c r="E122" s="68">
        <f>C122*D122</f>
        <v>1562.25</v>
      </c>
      <c r="F122" s="68">
        <v>111.62</v>
      </c>
      <c r="G122" s="69"/>
      <c r="H122" s="68">
        <f>E122+F122+G122</f>
        <v>1673.87</v>
      </c>
      <c r="I122" s="68"/>
      <c r="J122" s="68">
        <v>0</v>
      </c>
      <c r="K122" s="68">
        <f>I122+J122</f>
        <v>0</v>
      </c>
      <c r="L122" s="57">
        <v>-0.08</v>
      </c>
      <c r="M122" s="52">
        <f>H122-K122-L122</f>
        <v>1673.9499999999998</v>
      </c>
      <c r="N122" s="60"/>
      <c r="O122" t="s">
        <v>140</v>
      </c>
    </row>
    <row r="123" spans="1:14" ht="15">
      <c r="A123" s="61" t="s">
        <v>47</v>
      </c>
      <c r="B123" s="61"/>
      <c r="C123" s="68"/>
      <c r="D123" s="60"/>
      <c r="E123" s="68"/>
      <c r="F123" s="68"/>
      <c r="G123" s="69"/>
      <c r="H123" s="68"/>
      <c r="I123" s="68"/>
      <c r="J123" s="68"/>
      <c r="K123" s="68"/>
      <c r="L123" s="58"/>
      <c r="M123" s="53"/>
      <c r="N123" s="60"/>
    </row>
    <row r="124" spans="1:14" ht="15">
      <c r="A124" s="97" t="s">
        <v>9</v>
      </c>
      <c r="B124" s="97"/>
      <c r="C124" s="11"/>
      <c r="D124" s="11"/>
      <c r="E124" s="11">
        <f aca="true" t="shared" si="3" ref="E124:M124">SUM(E118:E123)</f>
        <v>6381.9</v>
      </c>
      <c r="F124" s="11">
        <f t="shared" si="3"/>
        <v>188.88</v>
      </c>
      <c r="G124" s="38">
        <f t="shared" si="3"/>
        <v>0</v>
      </c>
      <c r="H124" s="11">
        <f t="shared" si="3"/>
        <v>6570.78</v>
      </c>
      <c r="I124" s="11">
        <f t="shared" si="3"/>
        <v>66.85</v>
      </c>
      <c r="J124" s="11">
        <f t="shared" si="3"/>
        <v>0</v>
      </c>
      <c r="K124" s="11">
        <f t="shared" si="3"/>
        <v>66.85</v>
      </c>
      <c r="L124" s="11">
        <f t="shared" si="3"/>
        <v>-0.020000000000000004</v>
      </c>
      <c r="M124" s="11">
        <f t="shared" si="3"/>
        <v>6503.95</v>
      </c>
      <c r="N124" s="45"/>
    </row>
    <row r="131" spans="1:13" ht="15">
      <c r="A131" s="96" t="s">
        <v>108</v>
      </c>
      <c r="B131" s="96"/>
      <c r="C131" s="96"/>
      <c r="D131" s="96"/>
      <c r="H131" s="96" t="s">
        <v>81</v>
      </c>
      <c r="I131" s="96"/>
      <c r="J131" s="96"/>
      <c r="K131" s="96"/>
      <c r="L131" s="96"/>
      <c r="M131" s="96"/>
    </row>
    <row r="132" spans="1:13" ht="15">
      <c r="A132" s="96" t="s">
        <v>62</v>
      </c>
      <c r="B132" s="96"/>
      <c r="C132" s="96"/>
      <c r="D132" s="96"/>
      <c r="H132" s="96" t="s">
        <v>82</v>
      </c>
      <c r="I132" s="96"/>
      <c r="J132" s="96"/>
      <c r="K132" s="96"/>
      <c r="L132" s="96"/>
      <c r="M132" s="96"/>
    </row>
    <row r="133" spans="1:4" ht="15">
      <c r="A133" s="100"/>
      <c r="B133" s="100"/>
      <c r="C133" s="100"/>
      <c r="D133" s="100"/>
    </row>
    <row r="143" spans="1:14" ht="15">
      <c r="A143" s="110"/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</row>
    <row r="144" spans="1:14" ht="15">
      <c r="A144" s="110"/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</row>
    <row r="145" spans="1:13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4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19" t="s">
        <v>64</v>
      </c>
    </row>
    <row r="148" spans="1:14" ht="15" customHeight="1">
      <c r="A148" s="92" t="s">
        <v>0</v>
      </c>
      <c r="B148" s="93"/>
      <c r="C148" s="106" t="s">
        <v>1</v>
      </c>
      <c r="D148" s="83" t="s">
        <v>2</v>
      </c>
      <c r="E148" s="83" t="s">
        <v>7</v>
      </c>
      <c r="F148" s="109" t="s">
        <v>3</v>
      </c>
      <c r="G148" s="83" t="s">
        <v>71</v>
      </c>
      <c r="H148" s="83" t="s">
        <v>72</v>
      </c>
      <c r="I148" s="83" t="s">
        <v>86</v>
      </c>
      <c r="J148" s="83"/>
      <c r="K148" s="20" t="s">
        <v>88</v>
      </c>
      <c r="L148" s="74" t="s">
        <v>96</v>
      </c>
      <c r="M148" s="83" t="s">
        <v>5</v>
      </c>
      <c r="N148" s="83" t="s">
        <v>6</v>
      </c>
    </row>
    <row r="149" spans="1:14" ht="15">
      <c r="A149" s="94"/>
      <c r="B149" s="95"/>
      <c r="C149" s="106"/>
      <c r="D149" s="83"/>
      <c r="E149" s="83"/>
      <c r="F149" s="109"/>
      <c r="G149" s="83"/>
      <c r="H149" s="83"/>
      <c r="I149" s="10" t="s">
        <v>4</v>
      </c>
      <c r="J149" s="2" t="s">
        <v>85</v>
      </c>
      <c r="K149" s="21" t="s">
        <v>89</v>
      </c>
      <c r="L149" s="75"/>
      <c r="M149" s="83"/>
      <c r="N149" s="83"/>
    </row>
    <row r="150" spans="1:14" ht="15">
      <c r="A150" s="67" t="s">
        <v>69</v>
      </c>
      <c r="B150" s="67"/>
      <c r="C150" s="57">
        <v>169.42</v>
      </c>
      <c r="D150" s="54">
        <v>15</v>
      </c>
      <c r="E150" s="57">
        <f>C150*D150</f>
        <v>2541.2999999999997</v>
      </c>
      <c r="F150" s="57">
        <v>0</v>
      </c>
      <c r="G150" s="84"/>
      <c r="H150" s="57">
        <f>E150+F150+G150</f>
        <v>2541.2999999999997</v>
      </c>
      <c r="I150" s="57">
        <v>12.16</v>
      </c>
      <c r="J150" s="57">
        <v>0</v>
      </c>
      <c r="K150" s="57">
        <f>I150+J150</f>
        <v>12.16</v>
      </c>
      <c r="L150" s="57">
        <v>0.14</v>
      </c>
      <c r="M150" s="52">
        <f>H150-K150-L150</f>
        <v>2529</v>
      </c>
      <c r="N150" s="54"/>
    </row>
    <row r="151" spans="1:14" ht="15">
      <c r="A151" s="61" t="s">
        <v>48</v>
      </c>
      <c r="B151" s="61"/>
      <c r="C151" s="58"/>
      <c r="D151" s="55"/>
      <c r="E151" s="58"/>
      <c r="F151" s="58"/>
      <c r="G151" s="85"/>
      <c r="H151" s="58"/>
      <c r="I151" s="58"/>
      <c r="J151" s="58"/>
      <c r="K151" s="58"/>
      <c r="L151" s="58"/>
      <c r="M151" s="53"/>
      <c r="N151" s="55"/>
    </row>
    <row r="152" spans="1:14" ht="15">
      <c r="A152" s="67" t="s">
        <v>70</v>
      </c>
      <c r="B152" s="67"/>
      <c r="C152" s="57">
        <v>169.42</v>
      </c>
      <c r="D152" s="54">
        <v>15</v>
      </c>
      <c r="E152" s="57">
        <f>C152*D152</f>
        <v>2541.2999999999997</v>
      </c>
      <c r="F152" s="57">
        <v>0</v>
      </c>
      <c r="G152" s="84"/>
      <c r="H152" s="57">
        <f>E152+F152+G152</f>
        <v>2541.2999999999997</v>
      </c>
      <c r="I152" s="57">
        <v>12.16</v>
      </c>
      <c r="J152" s="57">
        <v>0</v>
      </c>
      <c r="K152" s="57">
        <f>I152+J152</f>
        <v>12.16</v>
      </c>
      <c r="L152" s="57">
        <v>0.14</v>
      </c>
      <c r="M152" s="52">
        <f>H152-K152-L152</f>
        <v>2529</v>
      </c>
      <c r="N152" s="54"/>
    </row>
    <row r="153" spans="1:14" ht="15">
      <c r="A153" s="61" t="s">
        <v>48</v>
      </c>
      <c r="B153" s="61"/>
      <c r="C153" s="58"/>
      <c r="D153" s="55"/>
      <c r="E153" s="58"/>
      <c r="F153" s="58"/>
      <c r="G153" s="85"/>
      <c r="H153" s="58"/>
      <c r="I153" s="58"/>
      <c r="J153" s="58"/>
      <c r="K153" s="58"/>
      <c r="L153" s="58"/>
      <c r="M153" s="53"/>
      <c r="N153" s="55"/>
    </row>
    <row r="154" spans="1:14" ht="15">
      <c r="A154" s="67" t="s">
        <v>49</v>
      </c>
      <c r="B154" s="67"/>
      <c r="C154" s="57">
        <v>169.42</v>
      </c>
      <c r="D154" s="54">
        <v>15</v>
      </c>
      <c r="E154" s="57">
        <f>C154*D154</f>
        <v>2541.2999999999997</v>
      </c>
      <c r="F154" s="57">
        <v>0</v>
      </c>
      <c r="G154" s="84"/>
      <c r="H154" s="57">
        <f>E154+F154+G154</f>
        <v>2541.2999999999997</v>
      </c>
      <c r="I154" s="57">
        <v>12.16</v>
      </c>
      <c r="J154" s="57">
        <v>0</v>
      </c>
      <c r="K154" s="57">
        <f>I154+J154</f>
        <v>12.16</v>
      </c>
      <c r="L154" s="57">
        <v>0.14</v>
      </c>
      <c r="M154" s="52">
        <f>H154-K154-L154</f>
        <v>2529</v>
      </c>
      <c r="N154" s="54"/>
    </row>
    <row r="155" spans="1:14" ht="15">
      <c r="A155" s="61" t="s">
        <v>48</v>
      </c>
      <c r="B155" s="61"/>
      <c r="C155" s="58"/>
      <c r="D155" s="55"/>
      <c r="E155" s="58"/>
      <c r="F155" s="58"/>
      <c r="G155" s="85"/>
      <c r="H155" s="58"/>
      <c r="I155" s="58"/>
      <c r="J155" s="58"/>
      <c r="K155" s="58"/>
      <c r="L155" s="58"/>
      <c r="M155" s="53"/>
      <c r="N155" s="55"/>
    </row>
    <row r="156" spans="1:14" ht="15">
      <c r="A156" s="62" t="s">
        <v>50</v>
      </c>
      <c r="B156" s="62"/>
      <c r="C156" s="52">
        <v>178.1</v>
      </c>
      <c r="D156" s="63">
        <v>15</v>
      </c>
      <c r="E156" s="52">
        <f>C156*D156</f>
        <v>2671.5</v>
      </c>
      <c r="F156" s="52">
        <v>0</v>
      </c>
      <c r="G156" s="65"/>
      <c r="H156" s="52">
        <f>E156+F156+G156</f>
        <v>2671.5</v>
      </c>
      <c r="I156" s="52">
        <v>41.24</v>
      </c>
      <c r="J156" s="52">
        <v>0</v>
      </c>
      <c r="K156" s="52">
        <f>I156+J156</f>
        <v>41.24</v>
      </c>
      <c r="L156" s="52">
        <v>0.06</v>
      </c>
      <c r="M156" s="52">
        <f>H156-K156-L156</f>
        <v>2630.2000000000003</v>
      </c>
      <c r="N156" s="54"/>
    </row>
    <row r="157" spans="1:14" ht="15">
      <c r="A157" s="56" t="s">
        <v>44</v>
      </c>
      <c r="B157" s="56"/>
      <c r="C157" s="53"/>
      <c r="D157" s="64"/>
      <c r="E157" s="53"/>
      <c r="F157" s="53"/>
      <c r="G157" s="66"/>
      <c r="H157" s="53"/>
      <c r="I157" s="53"/>
      <c r="J157" s="53"/>
      <c r="K157" s="53"/>
      <c r="L157" s="53"/>
      <c r="M157" s="53"/>
      <c r="N157" s="55"/>
    </row>
    <row r="158" spans="1:14" ht="15">
      <c r="A158" s="79" t="s">
        <v>84</v>
      </c>
      <c r="B158" s="80"/>
      <c r="C158" s="52">
        <v>178.1</v>
      </c>
      <c r="D158" s="63">
        <v>15</v>
      </c>
      <c r="E158" s="52">
        <f>C158*D158</f>
        <v>2671.5</v>
      </c>
      <c r="F158" s="52">
        <v>0</v>
      </c>
      <c r="G158" s="65"/>
      <c r="H158" s="52">
        <f>E158+F158+G158</f>
        <v>2671.5</v>
      </c>
      <c r="I158" s="52">
        <v>41.24</v>
      </c>
      <c r="J158" s="52">
        <v>0</v>
      </c>
      <c r="K158" s="52">
        <f>I158+J158</f>
        <v>41.24</v>
      </c>
      <c r="L158" s="52">
        <v>0.06</v>
      </c>
      <c r="M158" s="52">
        <f>H158-K158-L158</f>
        <v>2630.2000000000003</v>
      </c>
      <c r="N158" s="9"/>
    </row>
    <row r="159" spans="1:14" ht="15">
      <c r="A159" s="98" t="s">
        <v>44</v>
      </c>
      <c r="B159" s="99"/>
      <c r="C159" s="53"/>
      <c r="D159" s="64"/>
      <c r="E159" s="53"/>
      <c r="F159" s="53"/>
      <c r="G159" s="66"/>
      <c r="H159" s="53"/>
      <c r="I159" s="53"/>
      <c r="J159" s="53"/>
      <c r="K159" s="53"/>
      <c r="L159" s="53"/>
      <c r="M159" s="53"/>
      <c r="N159" s="9"/>
    </row>
    <row r="160" spans="1:14" ht="15">
      <c r="A160" s="62" t="s">
        <v>123</v>
      </c>
      <c r="B160" s="62"/>
      <c r="C160" s="52">
        <v>120.95</v>
      </c>
      <c r="D160" s="63">
        <v>15</v>
      </c>
      <c r="E160" s="52">
        <f>C160*D160</f>
        <v>1814.25</v>
      </c>
      <c r="F160" s="52">
        <v>83.57</v>
      </c>
      <c r="G160" s="65"/>
      <c r="H160" s="52">
        <f>E160+F160+G160</f>
        <v>1897.82</v>
      </c>
      <c r="I160" s="52">
        <v>0</v>
      </c>
      <c r="J160" s="52">
        <v>0</v>
      </c>
      <c r="K160" s="57">
        <f>I160+J160</f>
        <v>0</v>
      </c>
      <c r="L160" s="57">
        <v>0.02</v>
      </c>
      <c r="M160" s="52">
        <f>H160-K160-L160</f>
        <v>1897.8</v>
      </c>
      <c r="N160" s="54"/>
    </row>
    <row r="161" spans="1:14" ht="15">
      <c r="A161" s="56" t="s">
        <v>51</v>
      </c>
      <c r="B161" s="56"/>
      <c r="C161" s="53"/>
      <c r="D161" s="64"/>
      <c r="E161" s="53"/>
      <c r="F161" s="53"/>
      <c r="G161" s="66"/>
      <c r="H161" s="53"/>
      <c r="I161" s="53"/>
      <c r="J161" s="53"/>
      <c r="K161" s="58"/>
      <c r="L161" s="58"/>
      <c r="M161" s="53"/>
      <c r="N161" s="55"/>
    </row>
    <row r="162" spans="1:14" ht="15">
      <c r="A162" s="67" t="s">
        <v>91</v>
      </c>
      <c r="B162" s="67"/>
      <c r="C162" s="57">
        <v>120.95</v>
      </c>
      <c r="D162" s="54">
        <v>15</v>
      </c>
      <c r="E162" s="57">
        <f>C162*D162</f>
        <v>1814.25</v>
      </c>
      <c r="F162" s="57">
        <v>83.57</v>
      </c>
      <c r="G162" s="84"/>
      <c r="H162" s="57">
        <f>E162+F162+G162</f>
        <v>1897.82</v>
      </c>
      <c r="I162" s="57">
        <v>0</v>
      </c>
      <c r="J162" s="57">
        <v>0</v>
      </c>
      <c r="K162" s="57">
        <f>I162+J162</f>
        <v>0</v>
      </c>
      <c r="L162" s="57">
        <v>0.02</v>
      </c>
      <c r="M162" s="52">
        <f>H162-K162-L162</f>
        <v>1897.8</v>
      </c>
      <c r="N162" s="54"/>
    </row>
    <row r="163" spans="1:14" ht="15">
      <c r="A163" s="61" t="s">
        <v>51</v>
      </c>
      <c r="B163" s="61"/>
      <c r="C163" s="58"/>
      <c r="D163" s="55"/>
      <c r="E163" s="58"/>
      <c r="F163" s="58"/>
      <c r="G163" s="85"/>
      <c r="H163" s="58"/>
      <c r="I163" s="58"/>
      <c r="J163" s="58"/>
      <c r="K163" s="58"/>
      <c r="L163" s="58"/>
      <c r="M163" s="53"/>
      <c r="N163" s="55"/>
    </row>
    <row r="164" spans="1:14" ht="15">
      <c r="A164" s="67" t="s">
        <v>93</v>
      </c>
      <c r="B164" s="67"/>
      <c r="C164" s="57">
        <v>100.14</v>
      </c>
      <c r="D164" s="54">
        <v>15</v>
      </c>
      <c r="E164" s="57">
        <f>C164*D164</f>
        <v>1502.1</v>
      </c>
      <c r="F164" s="57">
        <v>115.47</v>
      </c>
      <c r="G164" s="84"/>
      <c r="H164" s="57">
        <f>E164+F164+G164</f>
        <v>1617.57</v>
      </c>
      <c r="I164" s="57">
        <v>0</v>
      </c>
      <c r="J164" s="57">
        <v>0</v>
      </c>
      <c r="K164" s="57">
        <f>I164+J164</f>
        <v>0</v>
      </c>
      <c r="L164" s="57">
        <v>0.17</v>
      </c>
      <c r="M164" s="52">
        <f>H164-K164-L164</f>
        <v>1617.3999999999999</v>
      </c>
      <c r="N164" s="54"/>
    </row>
    <row r="165" spans="1:14" ht="15">
      <c r="A165" s="61" t="s">
        <v>15</v>
      </c>
      <c r="B165" s="61"/>
      <c r="C165" s="58"/>
      <c r="D165" s="55"/>
      <c r="E165" s="58"/>
      <c r="F165" s="58"/>
      <c r="G165" s="85"/>
      <c r="H165" s="58"/>
      <c r="I165" s="58"/>
      <c r="J165" s="58"/>
      <c r="K165" s="58"/>
      <c r="L165" s="58"/>
      <c r="M165" s="53"/>
      <c r="N165" s="55"/>
    </row>
    <row r="166" spans="1:13" ht="15">
      <c r="A166" s="118" t="s">
        <v>9</v>
      </c>
      <c r="B166" s="118"/>
      <c r="C166" s="11"/>
      <c r="D166" s="11"/>
      <c r="E166" s="11">
        <f aca="true" t="shared" si="4" ref="E166:M166">SUM(E150:E165)</f>
        <v>18097.5</v>
      </c>
      <c r="F166" s="11">
        <f t="shared" si="4"/>
        <v>282.61</v>
      </c>
      <c r="G166" s="38">
        <f t="shared" si="4"/>
        <v>0</v>
      </c>
      <c r="H166" s="11">
        <f t="shared" si="4"/>
        <v>18380.11</v>
      </c>
      <c r="I166" s="11">
        <f>SUM(I150:I165)</f>
        <v>118.96000000000001</v>
      </c>
      <c r="J166" s="11">
        <f t="shared" si="4"/>
        <v>0</v>
      </c>
      <c r="K166" s="11">
        <f t="shared" si="4"/>
        <v>118.96000000000001</v>
      </c>
      <c r="L166" s="11">
        <f>SUM(L150:L165)</f>
        <v>0.7500000000000001</v>
      </c>
      <c r="M166" s="11">
        <f t="shared" si="4"/>
        <v>18260.4</v>
      </c>
    </row>
    <row r="173" spans="1:13" ht="15">
      <c r="A173" s="96" t="s">
        <v>108</v>
      </c>
      <c r="B173" s="96"/>
      <c r="C173" s="96"/>
      <c r="D173" s="96"/>
      <c r="H173" s="96" t="s">
        <v>81</v>
      </c>
      <c r="I173" s="96"/>
      <c r="J173" s="96"/>
      <c r="K173" s="96"/>
      <c r="L173" s="96"/>
      <c r="M173" s="96"/>
    </row>
    <row r="174" spans="1:13" ht="15">
      <c r="A174" s="96" t="s">
        <v>62</v>
      </c>
      <c r="B174" s="96"/>
      <c r="C174" s="96"/>
      <c r="D174" s="96"/>
      <c r="H174" s="96" t="s">
        <v>82</v>
      </c>
      <c r="I174" s="96"/>
      <c r="J174" s="96"/>
      <c r="K174" s="96"/>
      <c r="L174" s="96"/>
      <c r="M174" s="96"/>
    </row>
    <row r="175" spans="1:4" ht="15">
      <c r="A175" s="100"/>
      <c r="B175" s="100"/>
      <c r="C175" s="100"/>
      <c r="D175" s="100"/>
    </row>
    <row r="176" spans="1:14" ht="15">
      <c r="A176" s="110"/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</row>
    <row r="177" spans="1:14" ht="15">
      <c r="A177" s="110"/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</row>
    <row r="180" ht="15">
      <c r="N180" s="18" t="s">
        <v>65</v>
      </c>
    </row>
    <row r="181" spans="1:14" ht="15" customHeight="1">
      <c r="A181" s="92" t="s">
        <v>0</v>
      </c>
      <c r="B181" s="93"/>
      <c r="C181" s="106" t="s">
        <v>1</v>
      </c>
      <c r="D181" s="83" t="s">
        <v>2</v>
      </c>
      <c r="E181" s="83" t="s">
        <v>7</v>
      </c>
      <c r="F181" s="109" t="s">
        <v>3</v>
      </c>
      <c r="G181" s="83" t="s">
        <v>71</v>
      </c>
      <c r="H181" s="83" t="s">
        <v>72</v>
      </c>
      <c r="I181" s="83" t="s">
        <v>86</v>
      </c>
      <c r="J181" s="83"/>
      <c r="K181" s="20" t="s">
        <v>88</v>
      </c>
      <c r="L181" s="74" t="s">
        <v>96</v>
      </c>
      <c r="M181" s="83" t="s">
        <v>5</v>
      </c>
      <c r="N181" s="83" t="s">
        <v>6</v>
      </c>
    </row>
    <row r="182" spans="1:14" ht="15">
      <c r="A182" s="94"/>
      <c r="B182" s="95"/>
      <c r="C182" s="106"/>
      <c r="D182" s="83"/>
      <c r="E182" s="83"/>
      <c r="F182" s="109"/>
      <c r="G182" s="83"/>
      <c r="H182" s="83"/>
      <c r="I182" s="10" t="s">
        <v>4</v>
      </c>
      <c r="J182" s="2" t="s">
        <v>85</v>
      </c>
      <c r="K182" s="21" t="s">
        <v>89</v>
      </c>
      <c r="L182" s="75"/>
      <c r="M182" s="83"/>
      <c r="N182" s="83"/>
    </row>
    <row r="183" spans="1:15" ht="15">
      <c r="A183" s="81" t="s">
        <v>117</v>
      </c>
      <c r="B183" s="82"/>
      <c r="C183" s="90">
        <v>216.32</v>
      </c>
      <c r="D183" s="88">
        <v>15</v>
      </c>
      <c r="E183" s="57">
        <f>C183*D183</f>
        <v>3244.7999999999997</v>
      </c>
      <c r="F183" s="57">
        <v>0</v>
      </c>
      <c r="G183" s="84"/>
      <c r="H183" s="57">
        <f>E183+F183+G183</f>
        <v>3244.7999999999997</v>
      </c>
      <c r="I183" s="151">
        <v>123.89</v>
      </c>
      <c r="J183" s="57">
        <v>0</v>
      </c>
      <c r="K183" s="57">
        <f>I183+J183</f>
        <v>123.89</v>
      </c>
      <c r="L183" s="57">
        <v>-0.01</v>
      </c>
      <c r="M183" s="52">
        <f>H183-K183-L183</f>
        <v>3120.92</v>
      </c>
      <c r="N183" s="107"/>
      <c r="O183" t="s">
        <v>140</v>
      </c>
    </row>
    <row r="184" spans="1:14" ht="15">
      <c r="A184" s="86" t="s">
        <v>92</v>
      </c>
      <c r="B184" s="87"/>
      <c r="C184" s="91"/>
      <c r="D184" s="89"/>
      <c r="E184" s="58"/>
      <c r="F184" s="58"/>
      <c r="G184" s="85"/>
      <c r="H184" s="58"/>
      <c r="I184" s="152"/>
      <c r="J184" s="58"/>
      <c r="K184" s="58"/>
      <c r="L184" s="58"/>
      <c r="M184" s="53"/>
      <c r="N184" s="108"/>
    </row>
    <row r="185" spans="1:15" ht="15">
      <c r="A185" s="67" t="s">
        <v>124</v>
      </c>
      <c r="B185" s="67"/>
      <c r="C185" s="57">
        <v>216.32</v>
      </c>
      <c r="D185" s="54">
        <v>15</v>
      </c>
      <c r="E185" s="57">
        <f>C185*D185</f>
        <v>3244.7999999999997</v>
      </c>
      <c r="F185" s="57">
        <v>0</v>
      </c>
      <c r="G185" s="84"/>
      <c r="H185" s="57">
        <f>E185+F185+G185</f>
        <v>3244.7999999999997</v>
      </c>
      <c r="I185" s="52">
        <v>123.89</v>
      </c>
      <c r="J185" s="57">
        <v>0</v>
      </c>
      <c r="K185" s="57">
        <f>I185+J185</f>
        <v>123.89</v>
      </c>
      <c r="L185" s="57">
        <v>-0.01</v>
      </c>
      <c r="M185" s="52">
        <f>H185-K185-L185</f>
        <v>3120.92</v>
      </c>
      <c r="N185" s="54"/>
      <c r="O185" t="s">
        <v>140</v>
      </c>
    </row>
    <row r="186" spans="1:14" ht="15">
      <c r="A186" s="61" t="s">
        <v>30</v>
      </c>
      <c r="B186" s="61"/>
      <c r="C186" s="58"/>
      <c r="D186" s="55"/>
      <c r="E186" s="58"/>
      <c r="F186" s="58"/>
      <c r="G186" s="85"/>
      <c r="H186" s="58"/>
      <c r="I186" s="53"/>
      <c r="J186" s="58"/>
      <c r="K186" s="58"/>
      <c r="L186" s="58"/>
      <c r="M186" s="53"/>
      <c r="N186" s="55"/>
    </row>
    <row r="187" spans="1:14" ht="15">
      <c r="A187" s="67" t="s">
        <v>118</v>
      </c>
      <c r="B187" s="67"/>
      <c r="C187" s="57">
        <v>216.32</v>
      </c>
      <c r="D187" s="54">
        <v>15</v>
      </c>
      <c r="E187" s="57">
        <f>C187*D187</f>
        <v>3244.7999999999997</v>
      </c>
      <c r="F187" s="57">
        <v>0</v>
      </c>
      <c r="G187" s="84"/>
      <c r="H187" s="57">
        <f>E187+F187+G187</f>
        <v>3244.7999999999997</v>
      </c>
      <c r="I187" s="52">
        <v>123.89</v>
      </c>
      <c r="J187" s="57">
        <v>0</v>
      </c>
      <c r="K187" s="57">
        <f>I187+J187</f>
        <v>123.89</v>
      </c>
      <c r="L187" s="57">
        <v>-0.01</v>
      </c>
      <c r="M187" s="52">
        <f>H187-K187-L187</f>
        <v>3120.92</v>
      </c>
      <c r="N187" s="54"/>
    </row>
    <row r="188" spans="1:14" ht="15">
      <c r="A188" s="61" t="s">
        <v>10</v>
      </c>
      <c r="B188" s="61"/>
      <c r="C188" s="58"/>
      <c r="D188" s="55"/>
      <c r="E188" s="58"/>
      <c r="F188" s="58"/>
      <c r="G188" s="85"/>
      <c r="H188" s="58"/>
      <c r="I188" s="53"/>
      <c r="J188" s="58"/>
      <c r="K188" s="58"/>
      <c r="L188" s="58"/>
      <c r="M188" s="53"/>
      <c r="N188" s="55"/>
    </row>
    <row r="189" spans="1:13" ht="15">
      <c r="A189" s="97" t="s">
        <v>9</v>
      </c>
      <c r="B189" s="97"/>
      <c r="C189" s="11"/>
      <c r="D189" s="11"/>
      <c r="E189" s="11">
        <f>SUM(E183:E188)</f>
        <v>9734.4</v>
      </c>
      <c r="F189" s="11">
        <f>SUM(F185:F188)</f>
        <v>0</v>
      </c>
      <c r="G189" s="38">
        <f>SUM(G183:G188)</f>
        <v>0</v>
      </c>
      <c r="H189" s="11">
        <f>SUM(H185:H188)</f>
        <v>6489.599999999999</v>
      </c>
      <c r="I189" s="11">
        <f>SUM(I183:I188)</f>
        <v>371.67</v>
      </c>
      <c r="J189" s="11">
        <f>SUM(J183:J188)</f>
        <v>0</v>
      </c>
      <c r="K189" s="11">
        <f>SUM(K183:K188)</f>
        <v>371.67</v>
      </c>
      <c r="L189" s="11">
        <f>SUM(L183:L188)</f>
        <v>-0.03</v>
      </c>
      <c r="M189" s="11">
        <f>SUM(M183:M188)</f>
        <v>9362.76</v>
      </c>
    </row>
    <row r="198" ht="15">
      <c r="J198" s="13">
        <f>M20+M122+M183+M185+M262+M264</f>
        <v>11468.909999999998</v>
      </c>
    </row>
    <row r="207" spans="1:13" ht="15">
      <c r="A207" s="96" t="s">
        <v>108</v>
      </c>
      <c r="B207" s="96"/>
      <c r="C207" s="96"/>
      <c r="D207" s="96"/>
      <c r="H207" s="96" t="s">
        <v>81</v>
      </c>
      <c r="I207" s="96"/>
      <c r="J207" s="96"/>
      <c r="K207" s="96"/>
      <c r="L207" s="96"/>
      <c r="M207" s="96"/>
    </row>
    <row r="208" spans="1:13" ht="15">
      <c r="A208" s="96" t="s">
        <v>62</v>
      </c>
      <c r="B208" s="96"/>
      <c r="C208" s="96"/>
      <c r="D208" s="96"/>
      <c r="H208" s="96" t="s">
        <v>82</v>
      </c>
      <c r="I208" s="96"/>
      <c r="J208" s="96"/>
      <c r="K208" s="96"/>
      <c r="L208" s="96"/>
      <c r="M208" s="96"/>
    </row>
    <row r="209" spans="1:4" ht="15">
      <c r="A209" s="100"/>
      <c r="B209" s="100"/>
      <c r="C209" s="100"/>
      <c r="D209" s="100"/>
    </row>
    <row r="214" ht="15">
      <c r="N214" s="17" t="s">
        <v>65</v>
      </c>
    </row>
    <row r="215" spans="1:14" ht="15" customHeight="1">
      <c r="A215" s="92" t="s">
        <v>0</v>
      </c>
      <c r="B215" s="93"/>
      <c r="C215" s="106" t="s">
        <v>1</v>
      </c>
      <c r="D215" s="83" t="s">
        <v>2</v>
      </c>
      <c r="E215" s="83" t="s">
        <v>7</v>
      </c>
      <c r="F215" s="109" t="s">
        <v>3</v>
      </c>
      <c r="G215" s="83" t="s">
        <v>71</v>
      </c>
      <c r="H215" s="83" t="s">
        <v>72</v>
      </c>
      <c r="I215" s="83" t="s">
        <v>86</v>
      </c>
      <c r="J215" s="83"/>
      <c r="K215" s="20" t="s">
        <v>88</v>
      </c>
      <c r="L215" s="74" t="s">
        <v>96</v>
      </c>
      <c r="M215" s="83" t="s">
        <v>5</v>
      </c>
      <c r="N215" s="83" t="s">
        <v>6</v>
      </c>
    </row>
    <row r="216" spans="1:14" ht="15">
      <c r="A216" s="94"/>
      <c r="B216" s="95"/>
      <c r="C216" s="106"/>
      <c r="D216" s="83"/>
      <c r="E216" s="83"/>
      <c r="F216" s="109"/>
      <c r="G216" s="83"/>
      <c r="H216" s="83"/>
      <c r="I216" s="10" t="s">
        <v>4</v>
      </c>
      <c r="J216" s="2" t="s">
        <v>85</v>
      </c>
      <c r="K216" s="21" t="s">
        <v>89</v>
      </c>
      <c r="L216" s="75"/>
      <c r="M216" s="83"/>
      <c r="N216" s="83"/>
    </row>
    <row r="217" spans="1:14" ht="15">
      <c r="A217" s="67" t="s">
        <v>119</v>
      </c>
      <c r="B217" s="67"/>
      <c r="C217" s="68">
        <v>120.95</v>
      </c>
      <c r="D217" s="60">
        <v>15</v>
      </c>
      <c r="E217" s="68">
        <f>C217*D217</f>
        <v>1814.25</v>
      </c>
      <c r="F217" s="68">
        <v>83.57</v>
      </c>
      <c r="G217" s="69"/>
      <c r="H217" s="68">
        <f>E217+F217+G217</f>
        <v>1897.82</v>
      </c>
      <c r="I217" s="68">
        <v>0</v>
      </c>
      <c r="J217" s="68">
        <v>0</v>
      </c>
      <c r="K217" s="57">
        <f>I217+J217</f>
        <v>0</v>
      </c>
      <c r="L217" s="57">
        <v>0.02</v>
      </c>
      <c r="M217" s="59">
        <f>H217-K217-L217</f>
        <v>1897.8</v>
      </c>
      <c r="N217" s="60"/>
    </row>
    <row r="218" spans="1:14" ht="15">
      <c r="A218" s="61" t="s">
        <v>51</v>
      </c>
      <c r="B218" s="61"/>
      <c r="C218" s="68"/>
      <c r="D218" s="60"/>
      <c r="E218" s="68"/>
      <c r="F218" s="68"/>
      <c r="G218" s="69"/>
      <c r="H218" s="68"/>
      <c r="I218" s="68"/>
      <c r="J218" s="68"/>
      <c r="K218" s="58"/>
      <c r="L218" s="58"/>
      <c r="M218" s="59"/>
      <c r="N218" s="60"/>
    </row>
    <row r="219" spans="1:13" ht="15">
      <c r="A219" s="97" t="s">
        <v>9</v>
      </c>
      <c r="B219" s="97"/>
      <c r="C219" s="11"/>
      <c r="D219" s="11"/>
      <c r="E219" s="11">
        <f aca="true" t="shared" si="5" ref="E219:M219">SUM(E217:E218)</f>
        <v>1814.25</v>
      </c>
      <c r="F219" s="11">
        <f t="shared" si="5"/>
        <v>83.57</v>
      </c>
      <c r="G219" s="11">
        <f t="shared" si="5"/>
        <v>0</v>
      </c>
      <c r="H219" s="11">
        <f t="shared" si="5"/>
        <v>1897.82</v>
      </c>
      <c r="I219" s="11">
        <f t="shared" si="5"/>
        <v>0</v>
      </c>
      <c r="J219" s="11">
        <f t="shared" si="5"/>
        <v>0</v>
      </c>
      <c r="K219" s="11">
        <f t="shared" si="5"/>
        <v>0</v>
      </c>
      <c r="L219" s="11">
        <f t="shared" si="5"/>
        <v>0.02</v>
      </c>
      <c r="M219" s="11">
        <f t="shared" si="5"/>
        <v>1897.8</v>
      </c>
    </row>
    <row r="231" spans="1:13" ht="15">
      <c r="A231" s="96" t="s">
        <v>108</v>
      </c>
      <c r="B231" s="96"/>
      <c r="C231" s="96"/>
      <c r="D231" s="96"/>
      <c r="H231" s="96" t="s">
        <v>81</v>
      </c>
      <c r="I231" s="96"/>
      <c r="J231" s="96"/>
      <c r="K231" s="96"/>
      <c r="L231" s="96"/>
      <c r="M231" s="96"/>
    </row>
    <row r="232" spans="1:13" ht="15">
      <c r="A232" s="96" t="s">
        <v>62</v>
      </c>
      <c r="B232" s="96"/>
      <c r="C232" s="96"/>
      <c r="D232" s="96"/>
      <c r="H232" s="96" t="s">
        <v>82</v>
      </c>
      <c r="I232" s="96"/>
      <c r="J232" s="96"/>
      <c r="K232" s="96"/>
      <c r="L232" s="96"/>
      <c r="M232" s="96"/>
    </row>
    <row r="233" spans="1:4" ht="15">
      <c r="A233" s="100"/>
      <c r="B233" s="100"/>
      <c r="C233" s="100"/>
      <c r="D233" s="100"/>
    </row>
    <row r="246" spans="1:14" ht="15">
      <c r="A246" s="110"/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</row>
    <row r="247" spans="1:14" ht="15">
      <c r="A247" s="110"/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</row>
    <row r="248" spans="1:14" ht="15" customHeight="1">
      <c r="A248" s="92" t="s">
        <v>0</v>
      </c>
      <c r="B248" s="93"/>
      <c r="C248" s="106" t="s">
        <v>1</v>
      </c>
      <c r="D248" s="83" t="s">
        <v>2</v>
      </c>
      <c r="E248" s="83" t="s">
        <v>7</v>
      </c>
      <c r="F248" s="109" t="s">
        <v>3</v>
      </c>
      <c r="G248" s="83" t="s">
        <v>71</v>
      </c>
      <c r="H248" s="83" t="s">
        <v>72</v>
      </c>
      <c r="I248" s="83" t="s">
        <v>86</v>
      </c>
      <c r="J248" s="83"/>
      <c r="K248" s="20" t="s">
        <v>88</v>
      </c>
      <c r="L248" s="74" t="s">
        <v>96</v>
      </c>
      <c r="M248" s="83" t="s">
        <v>5</v>
      </c>
      <c r="N248" s="25" t="s">
        <v>66</v>
      </c>
    </row>
    <row r="249" spans="1:14" ht="15">
      <c r="A249" s="94"/>
      <c r="B249" s="95"/>
      <c r="C249" s="106"/>
      <c r="D249" s="83"/>
      <c r="E249" s="83"/>
      <c r="F249" s="109"/>
      <c r="G249" s="83"/>
      <c r="H249" s="83"/>
      <c r="I249" s="10" t="s">
        <v>4</v>
      </c>
      <c r="J249" s="2" t="s">
        <v>85</v>
      </c>
      <c r="K249" s="21" t="s">
        <v>89</v>
      </c>
      <c r="L249" s="75"/>
      <c r="M249" s="83"/>
      <c r="N249" s="2" t="s">
        <v>6</v>
      </c>
    </row>
    <row r="250" spans="1:14" s="15" customFormat="1" ht="15">
      <c r="A250" s="115" t="s">
        <v>52</v>
      </c>
      <c r="B250" s="115"/>
      <c r="C250" s="52">
        <v>36.67</v>
      </c>
      <c r="D250" s="63">
        <v>15</v>
      </c>
      <c r="E250" s="116">
        <f>C250*D250</f>
        <v>550.0500000000001</v>
      </c>
      <c r="F250" s="52">
        <v>0</v>
      </c>
      <c r="G250" s="52">
        <f>C250*F250</f>
        <v>0</v>
      </c>
      <c r="H250" s="116">
        <f>E250+F250+G250</f>
        <v>550.0500000000001</v>
      </c>
      <c r="I250" s="52">
        <v>0</v>
      </c>
      <c r="J250" s="52">
        <v>0</v>
      </c>
      <c r="K250" s="52">
        <f>I250+J250</f>
        <v>0</v>
      </c>
      <c r="L250" s="52">
        <v>0</v>
      </c>
      <c r="M250" s="116">
        <f>H250-K250</f>
        <v>550.0500000000001</v>
      </c>
      <c r="N250" s="63"/>
    </row>
    <row r="251" spans="1:14" s="15" customFormat="1" ht="15">
      <c r="A251" s="142" t="s">
        <v>53</v>
      </c>
      <c r="B251" s="142"/>
      <c r="C251" s="53"/>
      <c r="D251" s="64"/>
      <c r="E251" s="117"/>
      <c r="F251" s="53"/>
      <c r="G251" s="53"/>
      <c r="H251" s="117"/>
      <c r="I251" s="53"/>
      <c r="J251" s="53"/>
      <c r="K251" s="53"/>
      <c r="L251" s="53"/>
      <c r="M251" s="117"/>
      <c r="N251" s="64"/>
    </row>
    <row r="252" spans="1:14" ht="15">
      <c r="A252" s="76" t="s">
        <v>54</v>
      </c>
      <c r="B252" s="76"/>
      <c r="C252" s="57">
        <v>36.67</v>
      </c>
      <c r="D252" s="54">
        <v>15</v>
      </c>
      <c r="E252" s="111">
        <f>C252*D252</f>
        <v>550.0500000000001</v>
      </c>
      <c r="F252" s="57">
        <v>0</v>
      </c>
      <c r="G252" s="57">
        <v>0</v>
      </c>
      <c r="H252" s="111">
        <f>E252+F252+G252</f>
        <v>550.0500000000001</v>
      </c>
      <c r="I252" s="57">
        <v>0</v>
      </c>
      <c r="J252" s="57">
        <v>0</v>
      </c>
      <c r="K252" s="52">
        <f>I252+J252</f>
        <v>0</v>
      </c>
      <c r="L252" s="52">
        <v>0</v>
      </c>
      <c r="M252" s="116">
        <f>H252-K252</f>
        <v>550.0500000000001</v>
      </c>
      <c r="N252" s="54"/>
    </row>
    <row r="253" spans="1:14" ht="15">
      <c r="A253" s="73" t="s">
        <v>53</v>
      </c>
      <c r="B253" s="73"/>
      <c r="C253" s="58"/>
      <c r="D253" s="55"/>
      <c r="E253" s="112"/>
      <c r="F253" s="58"/>
      <c r="G253" s="58"/>
      <c r="H253" s="112"/>
      <c r="I253" s="58"/>
      <c r="J253" s="58"/>
      <c r="K253" s="53"/>
      <c r="L253" s="53"/>
      <c r="M253" s="117"/>
      <c r="N253" s="55"/>
    </row>
    <row r="254" spans="1:13" ht="15">
      <c r="A254" s="72" t="s">
        <v>9</v>
      </c>
      <c r="B254" s="72"/>
      <c r="C254" s="11"/>
      <c r="D254" s="11"/>
      <c r="E254" s="12">
        <f>E250+E252</f>
        <v>1100.1000000000001</v>
      </c>
      <c r="F254" s="11">
        <f aca="true" t="shared" si="6" ref="F254:M254">SUM(F250:F253)</f>
        <v>0</v>
      </c>
      <c r="G254" s="14">
        <f t="shared" si="6"/>
        <v>0</v>
      </c>
      <c r="H254" s="12">
        <f t="shared" si="6"/>
        <v>1100.1000000000001</v>
      </c>
      <c r="I254" s="11">
        <f t="shared" si="6"/>
        <v>0</v>
      </c>
      <c r="J254" s="11">
        <f t="shared" si="6"/>
        <v>0</v>
      </c>
      <c r="K254" s="11">
        <f t="shared" si="6"/>
        <v>0</v>
      </c>
      <c r="L254" s="11">
        <f>L250+L252</f>
        <v>0</v>
      </c>
      <c r="M254" s="12">
        <f t="shared" si="6"/>
        <v>1100.1000000000001</v>
      </c>
    </row>
    <row r="256" spans="1:14" ht="15" customHeight="1">
      <c r="A256" s="92" t="s">
        <v>0</v>
      </c>
      <c r="B256" s="93"/>
      <c r="C256" s="106" t="s">
        <v>1</v>
      </c>
      <c r="D256" s="83" t="s">
        <v>2</v>
      </c>
      <c r="E256" s="83" t="s">
        <v>7</v>
      </c>
      <c r="F256" s="109" t="s">
        <v>3</v>
      </c>
      <c r="G256" s="83" t="s">
        <v>71</v>
      </c>
      <c r="H256" s="83" t="s">
        <v>72</v>
      </c>
      <c r="I256" s="83" t="s">
        <v>86</v>
      </c>
      <c r="J256" s="83"/>
      <c r="K256" s="20" t="s">
        <v>88</v>
      </c>
      <c r="L256" s="74" t="s">
        <v>96</v>
      </c>
      <c r="M256" s="83" t="s">
        <v>5</v>
      </c>
      <c r="N256" s="83" t="s">
        <v>6</v>
      </c>
    </row>
    <row r="257" spans="1:14" ht="15">
      <c r="A257" s="94"/>
      <c r="B257" s="95"/>
      <c r="C257" s="106"/>
      <c r="D257" s="83"/>
      <c r="E257" s="83"/>
      <c r="F257" s="109"/>
      <c r="G257" s="83"/>
      <c r="H257" s="83"/>
      <c r="I257" s="10" t="s">
        <v>4</v>
      </c>
      <c r="J257" s="2" t="s">
        <v>85</v>
      </c>
      <c r="K257" s="21" t="s">
        <v>89</v>
      </c>
      <c r="L257" s="75"/>
      <c r="M257" s="83"/>
      <c r="N257" s="83"/>
    </row>
    <row r="258" spans="1:14" ht="15">
      <c r="A258" s="76" t="s">
        <v>55</v>
      </c>
      <c r="B258" s="76"/>
      <c r="C258" s="57">
        <v>156</v>
      </c>
      <c r="D258" s="54">
        <v>4</v>
      </c>
      <c r="E258" s="57">
        <f>C258*D258</f>
        <v>624</v>
      </c>
      <c r="F258" s="57">
        <v>0</v>
      </c>
      <c r="G258" s="57">
        <f>C258*F258</f>
        <v>0</v>
      </c>
      <c r="H258" s="57">
        <f>E258+F258+G258</f>
        <v>624</v>
      </c>
      <c r="I258" s="57">
        <v>0</v>
      </c>
      <c r="J258" s="57">
        <v>0</v>
      </c>
      <c r="K258" s="57">
        <f>I258+J258</f>
        <v>0</v>
      </c>
      <c r="L258" s="57">
        <v>0</v>
      </c>
      <c r="M258" s="52">
        <f>H258-K258</f>
        <v>624</v>
      </c>
      <c r="N258" s="54"/>
    </row>
    <row r="259" spans="1:14" ht="15">
      <c r="A259" s="145" t="s">
        <v>56</v>
      </c>
      <c r="B259" s="146"/>
      <c r="C259" s="58"/>
      <c r="D259" s="55"/>
      <c r="E259" s="58"/>
      <c r="F259" s="58"/>
      <c r="G259" s="58"/>
      <c r="H259" s="58"/>
      <c r="I259" s="58"/>
      <c r="J259" s="58"/>
      <c r="K259" s="58"/>
      <c r="L259" s="58"/>
      <c r="M259" s="53"/>
      <c r="N259" s="55"/>
    </row>
    <row r="260" spans="1:14" ht="15">
      <c r="A260" s="76" t="s">
        <v>57</v>
      </c>
      <c r="B260" s="76"/>
      <c r="C260" s="57">
        <v>110.24</v>
      </c>
      <c r="D260" s="54">
        <v>4</v>
      </c>
      <c r="E260" s="57">
        <f>C260*D260</f>
        <v>440.96</v>
      </c>
      <c r="F260" s="57">
        <v>0</v>
      </c>
      <c r="G260" s="57">
        <f>C260*F260</f>
        <v>0</v>
      </c>
      <c r="H260" s="57">
        <f>E260+F260+G260</f>
        <v>440.96</v>
      </c>
      <c r="I260" s="57">
        <v>0</v>
      </c>
      <c r="J260" s="57">
        <v>0</v>
      </c>
      <c r="K260" s="57">
        <f>I260+J260</f>
        <v>0</v>
      </c>
      <c r="L260" s="57">
        <v>0</v>
      </c>
      <c r="M260" s="52">
        <f>H260-K260</f>
        <v>440.96</v>
      </c>
      <c r="N260" s="54"/>
    </row>
    <row r="261" spans="1:14" ht="15">
      <c r="A261" s="73" t="s">
        <v>58</v>
      </c>
      <c r="B261" s="73"/>
      <c r="C261" s="58"/>
      <c r="D261" s="55"/>
      <c r="E261" s="58"/>
      <c r="F261" s="58"/>
      <c r="G261" s="58"/>
      <c r="H261" s="58"/>
      <c r="I261" s="58"/>
      <c r="J261" s="58"/>
      <c r="K261" s="58"/>
      <c r="L261" s="58"/>
      <c r="M261" s="53"/>
      <c r="N261" s="55"/>
    </row>
    <row r="262" spans="1:15" ht="15">
      <c r="A262" s="77" t="s">
        <v>120</v>
      </c>
      <c r="B262" s="78"/>
      <c r="C262" s="57">
        <v>110.24</v>
      </c>
      <c r="D262" s="54">
        <v>4</v>
      </c>
      <c r="E262" s="57">
        <f>C262*D262</f>
        <v>440.96</v>
      </c>
      <c r="F262" s="57">
        <v>0</v>
      </c>
      <c r="G262" s="57">
        <f>C262*F262</f>
        <v>0</v>
      </c>
      <c r="H262" s="113">
        <f>E262+F262+G262</f>
        <v>440.96</v>
      </c>
      <c r="I262" s="57">
        <v>0</v>
      </c>
      <c r="J262" s="57">
        <v>0</v>
      </c>
      <c r="K262" s="57">
        <f>I262+J262</f>
        <v>0</v>
      </c>
      <c r="L262" s="57">
        <v>0</v>
      </c>
      <c r="M262" s="52">
        <f>H262-K262</f>
        <v>440.96</v>
      </c>
      <c r="N262" s="54"/>
      <c r="O262" t="s">
        <v>140</v>
      </c>
    </row>
    <row r="263" spans="1:14" ht="15">
      <c r="A263" s="70" t="s">
        <v>68</v>
      </c>
      <c r="B263" s="71"/>
      <c r="C263" s="58"/>
      <c r="D263" s="55"/>
      <c r="E263" s="58"/>
      <c r="F263" s="58"/>
      <c r="G263" s="58"/>
      <c r="H263" s="114"/>
      <c r="I263" s="58"/>
      <c r="J263" s="58"/>
      <c r="K263" s="58"/>
      <c r="L263" s="58"/>
      <c r="M263" s="53"/>
      <c r="N263" s="55"/>
    </row>
    <row r="264" spans="1:15" ht="15">
      <c r="A264" s="76" t="s">
        <v>121</v>
      </c>
      <c r="B264" s="76"/>
      <c r="C264" s="57">
        <v>110.24</v>
      </c>
      <c r="D264" s="143">
        <v>4</v>
      </c>
      <c r="E264" s="57">
        <f>C264*D264</f>
        <v>440.96</v>
      </c>
      <c r="F264" s="57">
        <v>0</v>
      </c>
      <c r="G264" s="57">
        <f>C264*F264</f>
        <v>0</v>
      </c>
      <c r="H264" s="113">
        <f>E264+F264+G264</f>
        <v>440.96</v>
      </c>
      <c r="I264" s="57">
        <v>0</v>
      </c>
      <c r="J264" s="57">
        <v>0</v>
      </c>
      <c r="K264" s="57">
        <f>I264+J264</f>
        <v>0</v>
      </c>
      <c r="L264" s="57">
        <v>0</v>
      </c>
      <c r="M264" s="52">
        <f>H264-K264</f>
        <v>440.96</v>
      </c>
      <c r="N264" s="54"/>
      <c r="O264" t="s">
        <v>140</v>
      </c>
    </row>
    <row r="265" spans="1:14" ht="15">
      <c r="A265" s="73" t="s">
        <v>59</v>
      </c>
      <c r="B265" s="73"/>
      <c r="C265" s="58"/>
      <c r="D265" s="144"/>
      <c r="E265" s="58"/>
      <c r="F265" s="58"/>
      <c r="G265" s="58"/>
      <c r="H265" s="114"/>
      <c r="I265" s="58"/>
      <c r="J265" s="58"/>
      <c r="K265" s="58"/>
      <c r="L265" s="58"/>
      <c r="M265" s="53"/>
      <c r="N265" s="55"/>
    </row>
    <row r="266" spans="1:13" ht="15">
      <c r="A266" s="72" t="s">
        <v>9</v>
      </c>
      <c r="B266" s="72"/>
      <c r="C266" s="11"/>
      <c r="D266" s="11"/>
      <c r="E266" s="11">
        <f aca="true" t="shared" si="7" ref="E266:M266">SUM(E258:E265)</f>
        <v>1946.88</v>
      </c>
      <c r="F266" s="11">
        <f t="shared" si="7"/>
        <v>0</v>
      </c>
      <c r="G266" s="38">
        <f t="shared" si="7"/>
        <v>0</v>
      </c>
      <c r="H266" s="11">
        <f t="shared" si="7"/>
        <v>1946.88</v>
      </c>
      <c r="I266" s="11">
        <f t="shared" si="7"/>
        <v>0</v>
      </c>
      <c r="J266" s="11">
        <f t="shared" si="7"/>
        <v>0</v>
      </c>
      <c r="K266" s="11">
        <f t="shared" si="7"/>
        <v>0</v>
      </c>
      <c r="L266" s="11">
        <f>L258+L260+L262+L264</f>
        <v>0</v>
      </c>
      <c r="M266" s="11">
        <f t="shared" si="7"/>
        <v>1946.88</v>
      </c>
    </row>
    <row r="267" spans="5:13" ht="15">
      <c r="E267" s="16">
        <f>E34+E74+E107+E124+E166+E189+E219+E254+E266</f>
        <v>137841.68000000002</v>
      </c>
      <c r="F267" s="16">
        <f>F34+F74+F107+F124+F166+F189+F219+F254+F266</f>
        <v>2338.59</v>
      </c>
      <c r="G267" s="16">
        <f>G34+G74+G107+G124+G166+G189+G219+G254+G266</f>
        <v>0</v>
      </c>
      <c r="H267" s="16">
        <f>E267+F267+G267</f>
        <v>140180.27000000002</v>
      </c>
      <c r="I267" s="16">
        <f>I34+I74+I107+I124+I166+I189+I219+I254+I266</f>
        <v>3160.2</v>
      </c>
      <c r="J267" s="16">
        <f>J34+J74+J107+J124+J166+J189+J219+J254+J266</f>
        <v>0</v>
      </c>
      <c r="K267" s="16">
        <f>K34+K74+K107+K124+K166+K189+K219+K254+K266</f>
        <v>3160.2</v>
      </c>
      <c r="L267" s="16">
        <f>L34+L74+L107+L124+L166+L189+L219+L254+L266</f>
        <v>1.6400000000000001</v>
      </c>
      <c r="M267" s="16">
        <f>H267-K267-L267</f>
        <v>137018.43</v>
      </c>
    </row>
    <row r="268" spans="5:13" ht="15">
      <c r="E268" s="16">
        <f>E266+E254</f>
        <v>3046.9800000000005</v>
      </c>
      <c r="F268" s="16"/>
      <c r="G268" s="16"/>
      <c r="H268" s="16"/>
      <c r="I268" s="16"/>
      <c r="J268" s="16"/>
      <c r="K268" s="16"/>
      <c r="L268" s="16"/>
      <c r="M268" s="16"/>
    </row>
    <row r="269" spans="5:13" ht="15">
      <c r="E269" s="16">
        <f>E267-E268</f>
        <v>134794.7</v>
      </c>
      <c r="F269" s="16"/>
      <c r="G269" s="16"/>
      <c r="H269" s="16"/>
      <c r="I269" s="16"/>
      <c r="J269" s="16"/>
      <c r="K269" s="16"/>
      <c r="L269" s="16"/>
      <c r="M269" s="16"/>
    </row>
    <row r="270" spans="5:13" ht="15">
      <c r="E270" s="16"/>
      <c r="F270" s="16"/>
      <c r="G270" s="16"/>
      <c r="H270" s="16"/>
      <c r="I270" s="16"/>
      <c r="J270" s="16"/>
      <c r="K270" s="16"/>
      <c r="L270" s="16"/>
      <c r="M270" s="16"/>
    </row>
    <row r="271" spans="5:13" ht="15">
      <c r="E271" s="16"/>
      <c r="F271" s="16"/>
      <c r="G271" s="16"/>
      <c r="H271" s="16"/>
      <c r="I271" s="16"/>
      <c r="J271" s="16"/>
      <c r="K271" s="16"/>
      <c r="L271" s="16"/>
      <c r="M271" s="16"/>
    </row>
    <row r="272" spans="1:13" ht="15">
      <c r="A272" s="96" t="s">
        <v>108</v>
      </c>
      <c r="B272" s="96"/>
      <c r="C272" s="96"/>
      <c r="D272" s="96"/>
      <c r="H272" s="96" t="s">
        <v>81</v>
      </c>
      <c r="I272" s="96"/>
      <c r="J272" s="96"/>
      <c r="K272" s="96"/>
      <c r="L272" s="96"/>
      <c r="M272" s="96"/>
    </row>
    <row r="273" spans="1:13" ht="15">
      <c r="A273" s="96" t="s">
        <v>62</v>
      </c>
      <c r="B273" s="96"/>
      <c r="C273" s="96"/>
      <c r="D273" s="96"/>
      <c r="H273" s="96" t="s">
        <v>82</v>
      </c>
      <c r="I273" s="96"/>
      <c r="J273" s="96"/>
      <c r="K273" s="96"/>
      <c r="L273" s="96"/>
      <c r="M273" s="96"/>
    </row>
    <row r="274" spans="1:13" ht="15">
      <c r="A274" s="100"/>
      <c r="B274" s="100"/>
      <c r="C274" s="100"/>
      <c r="D274" s="100"/>
      <c r="H274" s="37"/>
      <c r="I274" s="37"/>
      <c r="J274" s="37"/>
      <c r="K274" s="37"/>
      <c r="L274" s="39"/>
      <c r="M274" s="37"/>
    </row>
    <row r="275" spans="1:13" ht="15">
      <c r="A275" s="37"/>
      <c r="B275" s="37"/>
      <c r="C275" s="41"/>
      <c r="D275" s="37"/>
      <c r="H275" s="37"/>
      <c r="I275" s="37"/>
      <c r="J275" s="37"/>
      <c r="K275" s="37"/>
      <c r="L275" s="39"/>
      <c r="M275" s="37"/>
    </row>
    <row r="278" ht="15">
      <c r="B278" s="43"/>
    </row>
    <row r="279" ht="15">
      <c r="B279" s="43"/>
    </row>
    <row r="280" spans="2:6" ht="15">
      <c r="B280" s="43"/>
      <c r="F280" s="42"/>
    </row>
    <row r="281" ht="15">
      <c r="B281" s="43"/>
    </row>
    <row r="282" ht="15">
      <c r="B282" s="43"/>
    </row>
    <row r="283" ht="15">
      <c r="B283" s="43"/>
    </row>
    <row r="284" ht="15">
      <c r="B284" s="43"/>
    </row>
    <row r="285" ht="15">
      <c r="B285" s="43"/>
    </row>
  </sheetData>
  <sheetProtection/>
  <mergeCells count="1015">
    <mergeCell ref="A96:B96"/>
    <mergeCell ref="D89:D90"/>
    <mergeCell ref="A91:B91"/>
    <mergeCell ref="A97:B97"/>
    <mergeCell ref="A98:B98"/>
    <mergeCell ref="C97:C98"/>
    <mergeCell ref="D97:D98"/>
    <mergeCell ref="C91:C92"/>
    <mergeCell ref="D95:D96"/>
    <mergeCell ref="D91:D92"/>
    <mergeCell ref="E97:E98"/>
    <mergeCell ref="F97:F98"/>
    <mergeCell ref="A32:B32"/>
    <mergeCell ref="A33:B33"/>
    <mergeCell ref="C32:C33"/>
    <mergeCell ref="D32:D33"/>
    <mergeCell ref="E32:E33"/>
    <mergeCell ref="F52:F53"/>
    <mergeCell ref="F56:F57"/>
    <mergeCell ref="A92:B92"/>
    <mergeCell ref="H32:H33"/>
    <mergeCell ref="N97:N98"/>
    <mergeCell ref="H97:H98"/>
    <mergeCell ref="I97:I98"/>
    <mergeCell ref="J97:J98"/>
    <mergeCell ref="K97:K98"/>
    <mergeCell ref="L95:L96"/>
    <mergeCell ref="L93:L94"/>
    <mergeCell ref="M44:M45"/>
    <mergeCell ref="M95:M96"/>
    <mergeCell ref="M24:M25"/>
    <mergeCell ref="I32:I33"/>
    <mergeCell ref="J32:J33"/>
    <mergeCell ref="K32:K33"/>
    <mergeCell ref="L32:L33"/>
    <mergeCell ref="M32:M33"/>
    <mergeCell ref="M28:M29"/>
    <mergeCell ref="K28:K29"/>
    <mergeCell ref="M26:M27"/>
    <mergeCell ref="K26:K27"/>
    <mergeCell ref="M50:M51"/>
    <mergeCell ref="M48:M49"/>
    <mergeCell ref="I46:I47"/>
    <mergeCell ref="H50:H51"/>
    <mergeCell ref="G56:G57"/>
    <mergeCell ref="J48:J49"/>
    <mergeCell ref="I50:I51"/>
    <mergeCell ref="J52:J53"/>
    <mergeCell ref="F103:F104"/>
    <mergeCell ref="G103:G104"/>
    <mergeCell ref="G105:G106"/>
    <mergeCell ref="H105:H106"/>
    <mergeCell ref="H85:H86"/>
    <mergeCell ref="G97:G98"/>
    <mergeCell ref="G95:G96"/>
    <mergeCell ref="G99:G100"/>
    <mergeCell ref="G85:G86"/>
    <mergeCell ref="G89:G90"/>
    <mergeCell ref="M152:M153"/>
    <mergeCell ref="N152:N153"/>
    <mergeCell ref="M105:M106"/>
    <mergeCell ref="M99:M100"/>
    <mergeCell ref="N154:N155"/>
    <mergeCell ref="N122:N123"/>
    <mergeCell ref="M122:M123"/>
    <mergeCell ref="N101:N102"/>
    <mergeCell ref="M118:M119"/>
    <mergeCell ref="N116:N117"/>
    <mergeCell ref="N148:N149"/>
    <mergeCell ref="J120:J121"/>
    <mergeCell ref="N105:N106"/>
    <mergeCell ref="K122:K123"/>
    <mergeCell ref="H150:H151"/>
    <mergeCell ref="N118:N119"/>
    <mergeCell ref="K120:K121"/>
    <mergeCell ref="J122:J123"/>
    <mergeCell ref="H120:H121"/>
    <mergeCell ref="G101:G102"/>
    <mergeCell ref="M103:M104"/>
    <mergeCell ref="J68:J69"/>
    <mergeCell ref="I52:I53"/>
    <mergeCell ref="M60:M61"/>
    <mergeCell ref="M83:M84"/>
    <mergeCell ref="M52:M53"/>
    <mergeCell ref="M81:M82"/>
    <mergeCell ref="H101:H102"/>
    <mergeCell ref="G62:G63"/>
    <mergeCell ref="M2:M3"/>
    <mergeCell ref="H2:H3"/>
    <mergeCell ref="G2:G3"/>
    <mergeCell ref="F2:F3"/>
    <mergeCell ref="E2:E3"/>
    <mergeCell ref="D2:D3"/>
    <mergeCell ref="I2:J2"/>
    <mergeCell ref="L2:L3"/>
    <mergeCell ref="G6:G7"/>
    <mergeCell ref="H4:H5"/>
    <mergeCell ref="A4:B4"/>
    <mergeCell ref="A5:B5"/>
    <mergeCell ref="A2:B3"/>
    <mergeCell ref="C2:C3"/>
    <mergeCell ref="A68:B68"/>
    <mergeCell ref="A69:B69"/>
    <mergeCell ref="E68:E69"/>
    <mergeCell ref="D68:D69"/>
    <mergeCell ref="C68:C69"/>
    <mergeCell ref="H52:H53"/>
    <mergeCell ref="H68:H69"/>
    <mergeCell ref="F68:F69"/>
    <mergeCell ref="F58:F59"/>
    <mergeCell ref="G52:G53"/>
    <mergeCell ref="A15:B15"/>
    <mergeCell ref="A14:B14"/>
    <mergeCell ref="N2:N3"/>
    <mergeCell ref="N44:N45"/>
    <mergeCell ref="I68:I69"/>
    <mergeCell ref="A56:B56"/>
    <mergeCell ref="H62:H63"/>
    <mergeCell ref="H58:H59"/>
    <mergeCell ref="I58:I59"/>
    <mergeCell ref="M62:M63"/>
    <mergeCell ref="A260:B260"/>
    <mergeCell ref="C258:C259"/>
    <mergeCell ref="D258:D259"/>
    <mergeCell ref="E258:E259"/>
    <mergeCell ref="F258:F259"/>
    <mergeCell ref="J258:J259"/>
    <mergeCell ref="G260:G261"/>
    <mergeCell ref="A258:B258"/>
    <mergeCell ref="H258:H259"/>
    <mergeCell ref="I258:I259"/>
    <mergeCell ref="F118:F119"/>
    <mergeCell ref="F150:F151"/>
    <mergeCell ref="A151:B151"/>
    <mergeCell ref="F256:F257"/>
    <mergeCell ref="C256:C257"/>
    <mergeCell ref="D256:D257"/>
    <mergeCell ref="D118:D119"/>
    <mergeCell ref="D248:D249"/>
    <mergeCell ref="A259:B259"/>
    <mergeCell ref="M120:M121"/>
    <mergeCell ref="M148:M149"/>
    <mergeCell ref="M164:M165"/>
    <mergeCell ref="M162:M163"/>
    <mergeCell ref="I256:J256"/>
    <mergeCell ref="M160:M161"/>
    <mergeCell ref="H131:M131"/>
    <mergeCell ref="K150:K151"/>
    <mergeCell ref="M156:M157"/>
    <mergeCell ref="E262:E263"/>
    <mergeCell ref="H260:H261"/>
    <mergeCell ref="I260:I261"/>
    <mergeCell ref="K262:K263"/>
    <mergeCell ref="N256:N257"/>
    <mergeCell ref="N258:N259"/>
    <mergeCell ref="N260:N261"/>
    <mergeCell ref="M258:M259"/>
    <mergeCell ref="N262:N263"/>
    <mergeCell ref="H256:H257"/>
    <mergeCell ref="K260:K261"/>
    <mergeCell ref="K258:K259"/>
    <mergeCell ref="J264:J265"/>
    <mergeCell ref="G258:G259"/>
    <mergeCell ref="I264:I265"/>
    <mergeCell ref="M262:M263"/>
    <mergeCell ref="J262:J263"/>
    <mergeCell ref="I262:I263"/>
    <mergeCell ref="H262:H263"/>
    <mergeCell ref="G262:G263"/>
    <mergeCell ref="F262:F263"/>
    <mergeCell ref="D262:D263"/>
    <mergeCell ref="C262:C263"/>
    <mergeCell ref="N264:N265"/>
    <mergeCell ref="D260:D261"/>
    <mergeCell ref="E260:E261"/>
    <mergeCell ref="C264:C265"/>
    <mergeCell ref="D264:D265"/>
    <mergeCell ref="E264:E265"/>
    <mergeCell ref="H264:H265"/>
    <mergeCell ref="A233:D233"/>
    <mergeCell ref="A248:B249"/>
    <mergeCell ref="C248:C249"/>
    <mergeCell ref="A251:B251"/>
    <mergeCell ref="E248:E249"/>
    <mergeCell ref="F248:F249"/>
    <mergeCell ref="N250:N251"/>
    <mergeCell ref="M252:M253"/>
    <mergeCell ref="C250:C251"/>
    <mergeCell ref="D252:D253"/>
    <mergeCell ref="F252:F253"/>
    <mergeCell ref="G252:G253"/>
    <mergeCell ref="N252:N253"/>
    <mergeCell ref="D250:D251"/>
    <mergeCell ref="I154:I155"/>
    <mergeCell ref="H250:H251"/>
    <mergeCell ref="I250:I251"/>
    <mergeCell ref="G250:G251"/>
    <mergeCell ref="M250:M251"/>
    <mergeCell ref="G248:G249"/>
    <mergeCell ref="M248:M249"/>
    <mergeCell ref="H208:M208"/>
    <mergeCell ref="K154:K155"/>
    <mergeCell ref="M154:M155"/>
    <mergeCell ref="G156:G157"/>
    <mergeCell ref="A215:B216"/>
    <mergeCell ref="G185:G186"/>
    <mergeCell ref="F154:F155"/>
    <mergeCell ref="G154:G155"/>
    <mergeCell ref="H185:H186"/>
    <mergeCell ref="H154:H155"/>
    <mergeCell ref="A100:B100"/>
    <mergeCell ref="A99:B99"/>
    <mergeCell ref="D105:D106"/>
    <mergeCell ref="E105:E106"/>
    <mergeCell ref="A106:B106"/>
    <mergeCell ref="C99:C100"/>
    <mergeCell ref="A103:B103"/>
    <mergeCell ref="E95:E96"/>
    <mergeCell ref="F95:F96"/>
    <mergeCell ref="E101:E102"/>
    <mergeCell ref="D93:D94"/>
    <mergeCell ref="D99:D100"/>
    <mergeCell ref="F93:F94"/>
    <mergeCell ref="E93:E94"/>
    <mergeCell ref="F101:F102"/>
    <mergeCell ref="D101:D102"/>
    <mergeCell ref="F99:F100"/>
    <mergeCell ref="N103:N104"/>
    <mergeCell ref="K91:K92"/>
    <mergeCell ref="I95:I96"/>
    <mergeCell ref="J95:J96"/>
    <mergeCell ref="K101:K102"/>
    <mergeCell ref="H91:H92"/>
    <mergeCell ref="N99:N100"/>
    <mergeCell ref="L97:L98"/>
    <mergeCell ref="K103:K104"/>
    <mergeCell ref="G91:G92"/>
    <mergeCell ref="F91:F92"/>
    <mergeCell ref="J103:J104"/>
    <mergeCell ref="M101:M102"/>
    <mergeCell ref="H93:H94"/>
    <mergeCell ref="L118:L119"/>
    <mergeCell ref="H95:H96"/>
    <mergeCell ref="K95:K96"/>
    <mergeCell ref="K118:K119"/>
    <mergeCell ref="J105:J106"/>
    <mergeCell ref="A101:B101"/>
    <mergeCell ref="K152:K153"/>
    <mergeCell ref="C118:C119"/>
    <mergeCell ref="F120:F121"/>
    <mergeCell ref="G120:G121"/>
    <mergeCell ref="J118:J119"/>
    <mergeCell ref="C101:C102"/>
    <mergeCell ref="E150:E151"/>
    <mergeCell ref="A107:B107"/>
    <mergeCell ref="E118:E119"/>
    <mergeCell ref="G160:G161"/>
    <mergeCell ref="H122:H123"/>
    <mergeCell ref="G122:G123"/>
    <mergeCell ref="F122:F123"/>
    <mergeCell ref="E122:E123"/>
    <mergeCell ref="H152:H153"/>
    <mergeCell ref="A143:N143"/>
    <mergeCell ref="A148:B149"/>
    <mergeCell ref="N156:N157"/>
    <mergeCell ref="L160:L161"/>
    <mergeCell ref="I93:I94"/>
    <mergeCell ref="L120:L121"/>
    <mergeCell ref="I87:I88"/>
    <mergeCell ref="K105:K106"/>
    <mergeCell ref="I101:I102"/>
    <mergeCell ref="L103:L104"/>
    <mergeCell ref="K99:K100"/>
    <mergeCell ref="L101:L102"/>
    <mergeCell ref="I120:I121"/>
    <mergeCell ref="L85:L86"/>
    <mergeCell ref="J85:J86"/>
    <mergeCell ref="M97:M98"/>
    <mergeCell ref="J91:J92"/>
    <mergeCell ref="I91:I92"/>
    <mergeCell ref="I89:I90"/>
    <mergeCell ref="J89:J90"/>
    <mergeCell ref="L87:L88"/>
    <mergeCell ref="M89:M90"/>
    <mergeCell ref="J93:J94"/>
    <mergeCell ref="N95:N96"/>
    <mergeCell ref="N93:N94"/>
    <mergeCell ref="M93:M94"/>
    <mergeCell ref="K93:K94"/>
    <mergeCell ref="J87:J88"/>
    <mergeCell ref="L91:L92"/>
    <mergeCell ref="L89:L90"/>
    <mergeCell ref="N91:N92"/>
    <mergeCell ref="M91:M92"/>
    <mergeCell ref="K89:K90"/>
    <mergeCell ref="N66:N67"/>
    <mergeCell ref="M66:M67"/>
    <mergeCell ref="K66:K67"/>
    <mergeCell ref="N70:N71"/>
    <mergeCell ref="K87:K88"/>
    <mergeCell ref="K85:K86"/>
    <mergeCell ref="M68:M69"/>
    <mergeCell ref="M87:M88"/>
    <mergeCell ref="M85:M86"/>
    <mergeCell ref="L83:L84"/>
    <mergeCell ref="H28:H29"/>
    <mergeCell ref="I28:I29"/>
    <mergeCell ref="L50:L51"/>
    <mergeCell ref="K50:K51"/>
    <mergeCell ref="N64:N65"/>
    <mergeCell ref="M64:M65"/>
    <mergeCell ref="K48:K49"/>
    <mergeCell ref="H44:H45"/>
    <mergeCell ref="I56:I57"/>
    <mergeCell ref="H56:H57"/>
    <mergeCell ref="N62:N63"/>
    <mergeCell ref="N4:N5"/>
    <mergeCell ref="N10:N11"/>
    <mergeCell ref="N26:N27"/>
    <mergeCell ref="N22:N23"/>
    <mergeCell ref="K24:K25"/>
    <mergeCell ref="L4:L5"/>
    <mergeCell ref="M6:M7"/>
    <mergeCell ref="N60:N61"/>
    <mergeCell ref="M4:M5"/>
    <mergeCell ref="C4:C5"/>
    <mergeCell ref="D4:D5"/>
    <mergeCell ref="F4:F5"/>
    <mergeCell ref="E4:E5"/>
    <mergeCell ref="G4:G5"/>
    <mergeCell ref="K4:K5"/>
    <mergeCell ref="I4:I5"/>
    <mergeCell ref="J4:J5"/>
    <mergeCell ref="A8:B8"/>
    <mergeCell ref="A9:B9"/>
    <mergeCell ref="D6:D7"/>
    <mergeCell ref="C6:C7"/>
    <mergeCell ref="E6:E7"/>
    <mergeCell ref="F6:F7"/>
    <mergeCell ref="A6:B6"/>
    <mergeCell ref="A7:B7"/>
    <mergeCell ref="N6:N7"/>
    <mergeCell ref="N8:N9"/>
    <mergeCell ref="K6:K7"/>
    <mergeCell ref="I8:I9"/>
    <mergeCell ref="M8:M9"/>
    <mergeCell ref="I6:I7"/>
    <mergeCell ref="K8:K9"/>
    <mergeCell ref="L8:L9"/>
    <mergeCell ref="J6:J7"/>
    <mergeCell ref="L6:L7"/>
    <mergeCell ref="N18:N19"/>
    <mergeCell ref="E18:E19"/>
    <mergeCell ref="F18:F19"/>
    <mergeCell ref="G18:G19"/>
    <mergeCell ref="I16:I17"/>
    <mergeCell ref="H16:H17"/>
    <mergeCell ref="H6:H7"/>
    <mergeCell ref="N14:N15"/>
    <mergeCell ref="N16:N17"/>
    <mergeCell ref="M16:M17"/>
    <mergeCell ref="K16:K17"/>
    <mergeCell ref="J16:J17"/>
    <mergeCell ref="J8:J9"/>
    <mergeCell ref="N12:N13"/>
    <mergeCell ref="I14:I15"/>
    <mergeCell ref="M10:M11"/>
    <mergeCell ref="E24:E25"/>
    <mergeCell ref="F24:F25"/>
    <mergeCell ref="G24:G25"/>
    <mergeCell ref="H24:H25"/>
    <mergeCell ref="I24:I25"/>
    <mergeCell ref="J24:J25"/>
    <mergeCell ref="N20:N21"/>
    <mergeCell ref="L24:L25"/>
    <mergeCell ref="C14:C15"/>
    <mergeCell ref="D14:D15"/>
    <mergeCell ref="E14:E15"/>
    <mergeCell ref="F14:F15"/>
    <mergeCell ref="G14:G15"/>
    <mergeCell ref="H14:H15"/>
    <mergeCell ref="M14:M15"/>
    <mergeCell ref="K14:K15"/>
    <mergeCell ref="A11:B11"/>
    <mergeCell ref="A10:B10"/>
    <mergeCell ref="C10:C11"/>
    <mergeCell ref="D10:D11"/>
    <mergeCell ref="E10:E11"/>
    <mergeCell ref="J14:J15"/>
    <mergeCell ref="J12:J13"/>
    <mergeCell ref="I12:I13"/>
    <mergeCell ref="H12:H13"/>
    <mergeCell ref="G12:G13"/>
    <mergeCell ref="A13:B13"/>
    <mergeCell ref="A12:B12"/>
    <mergeCell ref="F12:F13"/>
    <mergeCell ref="E12:E13"/>
    <mergeCell ref="D12:D13"/>
    <mergeCell ref="C12:C13"/>
    <mergeCell ref="L12:L13"/>
    <mergeCell ref="L10:L11"/>
    <mergeCell ref="C8:C9"/>
    <mergeCell ref="D8:D9"/>
    <mergeCell ref="E8:E9"/>
    <mergeCell ref="F8:F9"/>
    <mergeCell ref="G8:G9"/>
    <mergeCell ref="H8:H9"/>
    <mergeCell ref="F22:F23"/>
    <mergeCell ref="G22:G23"/>
    <mergeCell ref="H22:H23"/>
    <mergeCell ref="I22:I23"/>
    <mergeCell ref="J22:J23"/>
    <mergeCell ref="M12:M13"/>
    <mergeCell ref="L14:L15"/>
    <mergeCell ref="K12:K13"/>
    <mergeCell ref="G16:G17"/>
    <mergeCell ref="F16:F17"/>
    <mergeCell ref="M22:M23"/>
    <mergeCell ref="K10:K11"/>
    <mergeCell ref="M18:M19"/>
    <mergeCell ref="K22:K23"/>
    <mergeCell ref="A17:B17"/>
    <mergeCell ref="F10:F11"/>
    <mergeCell ref="G10:G11"/>
    <mergeCell ref="H10:H11"/>
    <mergeCell ref="I10:I11"/>
    <mergeCell ref="J10:J11"/>
    <mergeCell ref="M20:M21"/>
    <mergeCell ref="K20:K21"/>
    <mergeCell ref="H18:H19"/>
    <mergeCell ref="I18:I19"/>
    <mergeCell ref="J18:J19"/>
    <mergeCell ref="K18:K19"/>
    <mergeCell ref="J20:J21"/>
    <mergeCell ref="A19:B19"/>
    <mergeCell ref="A18:B18"/>
    <mergeCell ref="C18:C19"/>
    <mergeCell ref="D18:D19"/>
    <mergeCell ref="A21:B21"/>
    <mergeCell ref="A20:B20"/>
    <mergeCell ref="C20:C21"/>
    <mergeCell ref="D20:D21"/>
    <mergeCell ref="E20:E21"/>
    <mergeCell ref="F20:F21"/>
    <mergeCell ref="G20:G21"/>
    <mergeCell ref="H20:H21"/>
    <mergeCell ref="I20:I21"/>
    <mergeCell ref="A27:B27"/>
    <mergeCell ref="A26:B26"/>
    <mergeCell ref="C26:C27"/>
    <mergeCell ref="D26:D27"/>
    <mergeCell ref="E26:E27"/>
    <mergeCell ref="F26:F27"/>
    <mergeCell ref="G26:G27"/>
    <mergeCell ref="A22:B22"/>
    <mergeCell ref="C22:C23"/>
    <mergeCell ref="D22:D23"/>
    <mergeCell ref="E22:E23"/>
    <mergeCell ref="A23:B23"/>
    <mergeCell ref="A24:B24"/>
    <mergeCell ref="A25:B25"/>
    <mergeCell ref="C24:C25"/>
    <mergeCell ref="D24:D25"/>
    <mergeCell ref="J28:J29"/>
    <mergeCell ref="H26:H27"/>
    <mergeCell ref="I26:I27"/>
    <mergeCell ref="J26:J27"/>
    <mergeCell ref="N46:N47"/>
    <mergeCell ref="E28:E29"/>
    <mergeCell ref="F28:F29"/>
    <mergeCell ref="H38:M38"/>
    <mergeCell ref="K46:K47"/>
    <mergeCell ref="A34:B34"/>
    <mergeCell ref="A28:B28"/>
    <mergeCell ref="G28:G29"/>
    <mergeCell ref="C28:C29"/>
    <mergeCell ref="D28:D29"/>
    <mergeCell ref="A38:D38"/>
    <mergeCell ref="A29:B29"/>
    <mergeCell ref="F32:F33"/>
    <mergeCell ref="G32:G33"/>
    <mergeCell ref="C30:C31"/>
    <mergeCell ref="G44:G45"/>
    <mergeCell ref="M46:M47"/>
    <mergeCell ref="A47:B47"/>
    <mergeCell ref="A46:B46"/>
    <mergeCell ref="C46:C47"/>
    <mergeCell ref="D46:D47"/>
    <mergeCell ref="J46:J47"/>
    <mergeCell ref="F46:F47"/>
    <mergeCell ref="G46:G47"/>
    <mergeCell ref="F44:F45"/>
    <mergeCell ref="E44:E45"/>
    <mergeCell ref="D44:D45"/>
    <mergeCell ref="N28:N29"/>
    <mergeCell ref="E46:E47"/>
    <mergeCell ref="H46:H47"/>
    <mergeCell ref="L44:L45"/>
    <mergeCell ref="A39:D39"/>
    <mergeCell ref="H39:M39"/>
    <mergeCell ref="G30:G31"/>
    <mergeCell ref="H30:H31"/>
    <mergeCell ref="A44:B45"/>
    <mergeCell ref="C44:C45"/>
    <mergeCell ref="I44:J44"/>
    <mergeCell ref="J50:J51"/>
    <mergeCell ref="N48:N49"/>
    <mergeCell ref="A49:B49"/>
    <mergeCell ref="A48:B48"/>
    <mergeCell ref="C48:C49"/>
    <mergeCell ref="D48:D49"/>
    <mergeCell ref="E48:E49"/>
    <mergeCell ref="F48:F49"/>
    <mergeCell ref="G48:G49"/>
    <mergeCell ref="N50:N51"/>
    <mergeCell ref="A51:B51"/>
    <mergeCell ref="A50:B50"/>
    <mergeCell ref="C50:C51"/>
    <mergeCell ref="D50:D51"/>
    <mergeCell ref="E50:E51"/>
    <mergeCell ref="H48:H49"/>
    <mergeCell ref="I48:I49"/>
    <mergeCell ref="F50:F51"/>
    <mergeCell ref="G50:G51"/>
    <mergeCell ref="N52:N53"/>
    <mergeCell ref="A53:B53"/>
    <mergeCell ref="A52:B52"/>
    <mergeCell ref="C52:C53"/>
    <mergeCell ref="D52:D53"/>
    <mergeCell ref="E52:E53"/>
    <mergeCell ref="L52:L53"/>
    <mergeCell ref="K52:K53"/>
    <mergeCell ref="A55:B55"/>
    <mergeCell ref="A54:B54"/>
    <mergeCell ref="C54:C55"/>
    <mergeCell ref="D54:D55"/>
    <mergeCell ref="E54:E55"/>
    <mergeCell ref="F54:F55"/>
    <mergeCell ref="G54:G55"/>
    <mergeCell ref="N56:N57"/>
    <mergeCell ref="D58:D59"/>
    <mergeCell ref="E58:E59"/>
    <mergeCell ref="A57:B57"/>
    <mergeCell ref="C56:C57"/>
    <mergeCell ref="D56:D57"/>
    <mergeCell ref="E56:E57"/>
    <mergeCell ref="M56:M57"/>
    <mergeCell ref="M54:M55"/>
    <mergeCell ref="H54:H55"/>
    <mergeCell ref="N58:N59"/>
    <mergeCell ref="L56:L57"/>
    <mergeCell ref="L54:L55"/>
    <mergeCell ref="K56:K57"/>
    <mergeCell ref="K54:K55"/>
    <mergeCell ref="I54:I55"/>
    <mergeCell ref="J54:J55"/>
    <mergeCell ref="J56:J57"/>
    <mergeCell ref="N54:N55"/>
    <mergeCell ref="A61:B61"/>
    <mergeCell ref="A60:B60"/>
    <mergeCell ref="C60:C61"/>
    <mergeCell ref="D60:D61"/>
    <mergeCell ref="E60:E61"/>
    <mergeCell ref="F60:F61"/>
    <mergeCell ref="G60:G61"/>
    <mergeCell ref="J60:J61"/>
    <mergeCell ref="L58:L59"/>
    <mergeCell ref="K62:K63"/>
    <mergeCell ref="K60:K61"/>
    <mergeCell ref="K58:K59"/>
    <mergeCell ref="I62:I63"/>
    <mergeCell ref="G58:G59"/>
    <mergeCell ref="A62:B62"/>
    <mergeCell ref="J62:J63"/>
    <mergeCell ref="A59:B59"/>
    <mergeCell ref="A58:B58"/>
    <mergeCell ref="C58:C59"/>
    <mergeCell ref="M58:M59"/>
    <mergeCell ref="J58:J59"/>
    <mergeCell ref="H60:H61"/>
    <mergeCell ref="I60:I61"/>
    <mergeCell ref="L60:L61"/>
    <mergeCell ref="C62:C63"/>
    <mergeCell ref="D62:D63"/>
    <mergeCell ref="E62:E63"/>
    <mergeCell ref="F62:F63"/>
    <mergeCell ref="A65:B65"/>
    <mergeCell ref="A64:B64"/>
    <mergeCell ref="C64:C65"/>
    <mergeCell ref="D64:D65"/>
    <mergeCell ref="E64:E65"/>
    <mergeCell ref="A63:B63"/>
    <mergeCell ref="I66:I67"/>
    <mergeCell ref="J66:J67"/>
    <mergeCell ref="G64:G65"/>
    <mergeCell ref="H64:H65"/>
    <mergeCell ref="I64:I65"/>
    <mergeCell ref="D66:D67"/>
    <mergeCell ref="E66:E67"/>
    <mergeCell ref="F66:F67"/>
    <mergeCell ref="K64:K65"/>
    <mergeCell ref="F70:F71"/>
    <mergeCell ref="G70:G71"/>
    <mergeCell ref="H70:H71"/>
    <mergeCell ref="I70:I71"/>
    <mergeCell ref="F83:F84"/>
    <mergeCell ref="J70:J71"/>
    <mergeCell ref="G66:G67"/>
    <mergeCell ref="J64:J65"/>
    <mergeCell ref="H66:H67"/>
    <mergeCell ref="A87:B87"/>
    <mergeCell ref="C87:C88"/>
    <mergeCell ref="A88:B88"/>
    <mergeCell ref="E87:E88"/>
    <mergeCell ref="A71:B71"/>
    <mergeCell ref="C70:C71"/>
    <mergeCell ref="D70:D71"/>
    <mergeCell ref="E70:E71"/>
    <mergeCell ref="A70:B70"/>
    <mergeCell ref="E81:E82"/>
    <mergeCell ref="A85:B85"/>
    <mergeCell ref="A74:B74"/>
    <mergeCell ref="C85:C86"/>
    <mergeCell ref="D85:D86"/>
    <mergeCell ref="E85:E86"/>
    <mergeCell ref="A86:B86"/>
    <mergeCell ref="A80:D80"/>
    <mergeCell ref="C81:C82"/>
    <mergeCell ref="E89:E90"/>
    <mergeCell ref="H83:H84"/>
    <mergeCell ref="G83:G84"/>
    <mergeCell ref="A78:D78"/>
    <mergeCell ref="A81:B82"/>
    <mergeCell ref="A79:D79"/>
    <mergeCell ref="D81:D82"/>
    <mergeCell ref="A84:B84"/>
    <mergeCell ref="D83:D84"/>
    <mergeCell ref="D87:D88"/>
    <mergeCell ref="I83:I84"/>
    <mergeCell ref="A83:B83"/>
    <mergeCell ref="C83:C84"/>
    <mergeCell ref="K83:K84"/>
    <mergeCell ref="H78:M78"/>
    <mergeCell ref="E83:E84"/>
    <mergeCell ref="I81:J81"/>
    <mergeCell ref="J83:J84"/>
    <mergeCell ref="H81:H82"/>
    <mergeCell ref="G81:G82"/>
    <mergeCell ref="H87:H88"/>
    <mergeCell ref="F89:F90"/>
    <mergeCell ref="N89:N90"/>
    <mergeCell ref="F81:F82"/>
    <mergeCell ref="F87:F88"/>
    <mergeCell ref="G87:G88"/>
    <mergeCell ref="F85:F86"/>
    <mergeCell ref="I85:I86"/>
    <mergeCell ref="N85:N86"/>
    <mergeCell ref="N87:N88"/>
    <mergeCell ref="I105:I106"/>
    <mergeCell ref="F105:F106"/>
    <mergeCell ref="H111:M111"/>
    <mergeCell ref="L105:L106"/>
    <mergeCell ref="G116:G117"/>
    <mergeCell ref="L99:L100"/>
    <mergeCell ref="I103:I104"/>
    <mergeCell ref="L116:L117"/>
    <mergeCell ref="I99:I100"/>
    <mergeCell ref="H99:H100"/>
    <mergeCell ref="H89:H90"/>
    <mergeCell ref="A95:B95"/>
    <mergeCell ref="C95:C96"/>
    <mergeCell ref="D116:D117"/>
    <mergeCell ref="E116:E117"/>
    <mergeCell ref="F116:F117"/>
    <mergeCell ref="A116:B117"/>
    <mergeCell ref="E99:E100"/>
    <mergeCell ref="C116:C117"/>
    <mergeCell ref="A104:B104"/>
    <mergeCell ref="N215:N216"/>
    <mergeCell ref="M181:M182"/>
    <mergeCell ref="J152:J153"/>
    <mergeCell ref="D181:D182"/>
    <mergeCell ref="E181:E182"/>
    <mergeCell ref="M116:M117"/>
    <mergeCell ref="H118:H119"/>
    <mergeCell ref="D215:D216"/>
    <mergeCell ref="D150:D151"/>
    <mergeCell ref="N164:N165"/>
    <mergeCell ref="A174:D174"/>
    <mergeCell ref="H174:M174"/>
    <mergeCell ref="A165:B165"/>
    <mergeCell ref="A164:B164"/>
    <mergeCell ref="H173:M173"/>
    <mergeCell ref="A166:B166"/>
    <mergeCell ref="E164:E165"/>
    <mergeCell ref="I215:J215"/>
    <mergeCell ref="J160:J161"/>
    <mergeCell ref="J156:J157"/>
    <mergeCell ref="H207:M207"/>
    <mergeCell ref="H181:H182"/>
    <mergeCell ref="K156:K157"/>
    <mergeCell ref="H156:H157"/>
    <mergeCell ref="H164:H165"/>
    <mergeCell ref="I156:I157"/>
    <mergeCell ref="J164:J165"/>
    <mergeCell ref="M187:M188"/>
    <mergeCell ref="M185:M186"/>
    <mergeCell ref="I160:I161"/>
    <mergeCell ref="L164:L165"/>
    <mergeCell ref="L162:L163"/>
    <mergeCell ref="A176:N176"/>
    <mergeCell ref="E183:E184"/>
    <mergeCell ref="A181:B182"/>
    <mergeCell ref="E91:E92"/>
    <mergeCell ref="D103:D104"/>
    <mergeCell ref="I118:I119"/>
    <mergeCell ref="H162:H163"/>
    <mergeCell ref="H160:H161"/>
    <mergeCell ref="I164:I165"/>
    <mergeCell ref="A110:D110"/>
    <mergeCell ref="H110:M110"/>
    <mergeCell ref="A155:B155"/>
    <mergeCell ref="E120:E121"/>
    <mergeCell ref="E250:E251"/>
    <mergeCell ref="F250:F251"/>
    <mergeCell ref="L248:L249"/>
    <mergeCell ref="H248:H249"/>
    <mergeCell ref="I248:J248"/>
    <mergeCell ref="I252:I253"/>
    <mergeCell ref="J252:J253"/>
    <mergeCell ref="L250:L251"/>
    <mergeCell ref="K252:K253"/>
    <mergeCell ref="K250:K251"/>
    <mergeCell ref="A90:B90"/>
    <mergeCell ref="A89:B89"/>
    <mergeCell ref="C89:C90"/>
    <mergeCell ref="I150:I151"/>
    <mergeCell ref="J150:J151"/>
    <mergeCell ref="H116:H117"/>
    <mergeCell ref="A111:D111"/>
    <mergeCell ref="E103:E104"/>
    <mergeCell ref="J101:J102"/>
    <mergeCell ref="J99:J100"/>
    <mergeCell ref="N120:N121"/>
    <mergeCell ref="A121:B121"/>
    <mergeCell ref="A120:B120"/>
    <mergeCell ref="C120:C121"/>
    <mergeCell ref="D120:D121"/>
    <mergeCell ref="J185:J186"/>
    <mergeCell ref="L156:L157"/>
    <mergeCell ref="E154:E155"/>
    <mergeCell ref="I183:I184"/>
    <mergeCell ref="A177:N177"/>
    <mergeCell ref="A273:D273"/>
    <mergeCell ref="H273:M273"/>
    <mergeCell ref="A274:D274"/>
    <mergeCell ref="N150:N151"/>
    <mergeCell ref="A124:B124"/>
    <mergeCell ref="A131:D131"/>
    <mergeCell ref="E187:E188"/>
    <mergeCell ref="F187:F188"/>
    <mergeCell ref="G187:G188"/>
    <mergeCell ref="I187:I188"/>
    <mergeCell ref="H272:M272"/>
    <mergeCell ref="M264:M265"/>
    <mergeCell ref="I152:I153"/>
    <mergeCell ref="G264:G265"/>
    <mergeCell ref="I185:I186"/>
    <mergeCell ref="H187:H188"/>
    <mergeCell ref="K187:K188"/>
    <mergeCell ref="J154:J155"/>
    <mergeCell ref="G183:G184"/>
    <mergeCell ref="K264:K265"/>
    <mergeCell ref="L122:L123"/>
    <mergeCell ref="G118:G119"/>
    <mergeCell ref="C185:C186"/>
    <mergeCell ref="K185:K186"/>
    <mergeCell ref="N187:N188"/>
    <mergeCell ref="N185:N186"/>
    <mergeCell ref="E185:E186"/>
    <mergeCell ref="F185:F186"/>
    <mergeCell ref="D187:D188"/>
    <mergeCell ref="F160:F161"/>
    <mergeCell ref="L260:L261"/>
    <mergeCell ref="L258:L259"/>
    <mergeCell ref="J260:J261"/>
    <mergeCell ref="M260:M261"/>
    <mergeCell ref="A261:B261"/>
    <mergeCell ref="A252:B252"/>
    <mergeCell ref="C260:C261"/>
    <mergeCell ref="F260:F261"/>
    <mergeCell ref="E252:E253"/>
    <mergeCell ref="H252:H253"/>
    <mergeCell ref="G152:G153"/>
    <mergeCell ref="F156:F157"/>
    <mergeCell ref="A209:D209"/>
    <mergeCell ref="A208:D208"/>
    <mergeCell ref="D162:D163"/>
    <mergeCell ref="A162:B162"/>
    <mergeCell ref="G181:G182"/>
    <mergeCell ref="A152:B152"/>
    <mergeCell ref="A153:B153"/>
    <mergeCell ref="C152:C153"/>
    <mergeCell ref="E256:E257"/>
    <mergeCell ref="A231:D231"/>
    <mergeCell ref="A219:B219"/>
    <mergeCell ref="C215:C216"/>
    <mergeCell ref="A246:N246"/>
    <mergeCell ref="A247:N247"/>
    <mergeCell ref="E215:E216"/>
    <mergeCell ref="A250:B250"/>
    <mergeCell ref="M215:M216"/>
    <mergeCell ref="J250:J251"/>
    <mergeCell ref="I162:I163"/>
    <mergeCell ref="H103:H104"/>
    <mergeCell ref="I122:I123"/>
    <mergeCell ref="L152:L153"/>
    <mergeCell ref="C154:C155"/>
    <mergeCell ref="D122:D123"/>
    <mergeCell ref="G148:G149"/>
    <mergeCell ref="C162:C163"/>
    <mergeCell ref="D154:D155"/>
    <mergeCell ref="I116:J116"/>
    <mergeCell ref="A144:N144"/>
    <mergeCell ref="G150:G151"/>
    <mergeCell ref="C148:C149"/>
    <mergeCell ref="D148:D149"/>
    <mergeCell ref="E148:E149"/>
    <mergeCell ref="A150:B150"/>
    <mergeCell ref="H148:H149"/>
    <mergeCell ref="I148:J148"/>
    <mergeCell ref="F148:F149"/>
    <mergeCell ref="M150:M151"/>
    <mergeCell ref="N183:N184"/>
    <mergeCell ref="A160:B160"/>
    <mergeCell ref="C160:C161"/>
    <mergeCell ref="D160:D161"/>
    <mergeCell ref="E160:E161"/>
    <mergeCell ref="A163:B163"/>
    <mergeCell ref="F181:F182"/>
    <mergeCell ref="E162:E163"/>
    <mergeCell ref="E152:E153"/>
    <mergeCell ref="C181:C182"/>
    <mergeCell ref="F152:F153"/>
    <mergeCell ref="N181:N182"/>
    <mergeCell ref="F164:F165"/>
    <mergeCell ref="G164:G165"/>
    <mergeCell ref="N162:N163"/>
    <mergeCell ref="N160:N161"/>
    <mergeCell ref="K164:K165"/>
    <mergeCell ref="A175:D175"/>
    <mergeCell ref="D164:D165"/>
    <mergeCell ref="M70:M71"/>
    <mergeCell ref="L70:L71"/>
    <mergeCell ref="H79:M79"/>
    <mergeCell ref="H72:H73"/>
    <mergeCell ref="I72:I73"/>
    <mergeCell ref="J72:J73"/>
    <mergeCell ref="K70:K71"/>
    <mergeCell ref="G68:G69"/>
    <mergeCell ref="L81:L82"/>
    <mergeCell ref="A132:D132"/>
    <mergeCell ref="C150:C151"/>
    <mergeCell ref="A122:B122"/>
    <mergeCell ref="A173:D173"/>
    <mergeCell ref="D156:D157"/>
    <mergeCell ref="A161:B161"/>
    <mergeCell ref="A123:B123"/>
    <mergeCell ref="L154:L155"/>
    <mergeCell ref="A94:B94"/>
    <mergeCell ref="A93:B93"/>
    <mergeCell ref="C93:C94"/>
    <mergeCell ref="A112:D112"/>
    <mergeCell ref="A133:D133"/>
    <mergeCell ref="C122:C123"/>
    <mergeCell ref="C103:C104"/>
    <mergeCell ref="A119:B119"/>
    <mergeCell ref="A118:B118"/>
    <mergeCell ref="A102:B102"/>
    <mergeCell ref="A30:B30"/>
    <mergeCell ref="A154:B154"/>
    <mergeCell ref="N83:N84"/>
    <mergeCell ref="L18:L19"/>
    <mergeCell ref="L16:L17"/>
    <mergeCell ref="L28:L29"/>
    <mergeCell ref="L26:L27"/>
    <mergeCell ref="L22:L23"/>
    <mergeCell ref="L20:L21"/>
    <mergeCell ref="L48:L49"/>
    <mergeCell ref="L183:L184"/>
    <mergeCell ref="A16:B16"/>
    <mergeCell ref="E16:E17"/>
    <mergeCell ref="D16:D17"/>
    <mergeCell ref="A40:D40"/>
    <mergeCell ref="K68:K69"/>
    <mergeCell ref="F64:F65"/>
    <mergeCell ref="A67:B67"/>
    <mergeCell ref="A66:B66"/>
    <mergeCell ref="C66:C67"/>
    <mergeCell ref="H132:M132"/>
    <mergeCell ref="E156:E157"/>
    <mergeCell ref="A272:D272"/>
    <mergeCell ref="D152:D153"/>
    <mergeCell ref="H183:H184"/>
    <mergeCell ref="A253:B253"/>
    <mergeCell ref="A159:B159"/>
    <mergeCell ref="F183:F184"/>
    <mergeCell ref="A188:B188"/>
    <mergeCell ref="A187:B187"/>
    <mergeCell ref="G93:G94"/>
    <mergeCell ref="C16:C17"/>
    <mergeCell ref="L150:L151"/>
    <mergeCell ref="L148:L149"/>
    <mergeCell ref="L68:L69"/>
    <mergeCell ref="L66:L67"/>
    <mergeCell ref="L64:L65"/>
    <mergeCell ref="I30:I31"/>
    <mergeCell ref="J30:J31"/>
    <mergeCell ref="K30:K31"/>
    <mergeCell ref="J187:J188"/>
    <mergeCell ref="A232:D232"/>
    <mergeCell ref="H232:M232"/>
    <mergeCell ref="I217:I218"/>
    <mergeCell ref="J217:J218"/>
    <mergeCell ref="K217:K218"/>
    <mergeCell ref="H231:M231"/>
    <mergeCell ref="F215:F216"/>
    <mergeCell ref="G215:G216"/>
    <mergeCell ref="H215:H216"/>
    <mergeCell ref="G256:G257"/>
    <mergeCell ref="A256:B257"/>
    <mergeCell ref="A254:B254"/>
    <mergeCell ref="C187:C188"/>
    <mergeCell ref="A186:B186"/>
    <mergeCell ref="A185:B185"/>
    <mergeCell ref="D185:D186"/>
    <mergeCell ref="A207:D207"/>
    <mergeCell ref="A189:B189"/>
    <mergeCell ref="C252:C253"/>
    <mergeCell ref="M256:M257"/>
    <mergeCell ref="K162:K163"/>
    <mergeCell ref="F162:F163"/>
    <mergeCell ref="G162:G163"/>
    <mergeCell ref="I181:J181"/>
    <mergeCell ref="L187:L188"/>
    <mergeCell ref="L185:L186"/>
    <mergeCell ref="L256:L257"/>
    <mergeCell ref="L252:L253"/>
    <mergeCell ref="K183:K184"/>
    <mergeCell ref="L181:L182"/>
    <mergeCell ref="L215:L216"/>
    <mergeCell ref="L264:L265"/>
    <mergeCell ref="L262:L263"/>
    <mergeCell ref="A156:B156"/>
    <mergeCell ref="C156:C157"/>
    <mergeCell ref="C164:C165"/>
    <mergeCell ref="A264:B264"/>
    <mergeCell ref="A262:B262"/>
    <mergeCell ref="A158:B158"/>
    <mergeCell ref="M158:M159"/>
    <mergeCell ref="L158:L159"/>
    <mergeCell ref="K158:K159"/>
    <mergeCell ref="J158:J159"/>
    <mergeCell ref="I158:I159"/>
    <mergeCell ref="H158:H159"/>
    <mergeCell ref="A266:B266"/>
    <mergeCell ref="G158:G159"/>
    <mergeCell ref="F158:F159"/>
    <mergeCell ref="E158:E159"/>
    <mergeCell ref="D158:D159"/>
    <mergeCell ref="C158:C159"/>
    <mergeCell ref="A265:B265"/>
    <mergeCell ref="A183:B183"/>
    <mergeCell ref="A184:B184"/>
    <mergeCell ref="D183:D184"/>
    <mergeCell ref="A263:B263"/>
    <mergeCell ref="A157:B157"/>
    <mergeCell ref="A105:B105"/>
    <mergeCell ref="C105:C106"/>
    <mergeCell ref="F264:F265"/>
    <mergeCell ref="K160:K161"/>
    <mergeCell ref="J162:J163"/>
    <mergeCell ref="H217:H218"/>
    <mergeCell ref="J183:J184"/>
    <mergeCell ref="C183:C184"/>
    <mergeCell ref="M30:M31"/>
    <mergeCell ref="M183:M184"/>
    <mergeCell ref="L62:L63"/>
    <mergeCell ref="A217:B217"/>
    <mergeCell ref="C217:C218"/>
    <mergeCell ref="D217:D218"/>
    <mergeCell ref="E217:E218"/>
    <mergeCell ref="F217:F218"/>
    <mergeCell ref="G217:G218"/>
    <mergeCell ref="A31:B31"/>
    <mergeCell ref="C72:C73"/>
    <mergeCell ref="D72:D73"/>
    <mergeCell ref="E72:E73"/>
    <mergeCell ref="F72:F73"/>
    <mergeCell ref="G72:G73"/>
    <mergeCell ref="L30:L31"/>
    <mergeCell ref="D30:D31"/>
    <mergeCell ref="E30:E31"/>
    <mergeCell ref="F30:F31"/>
    <mergeCell ref="L46:L47"/>
    <mergeCell ref="K72:K73"/>
    <mergeCell ref="L72:L73"/>
    <mergeCell ref="M72:M73"/>
    <mergeCell ref="N72:N73"/>
    <mergeCell ref="A73:B73"/>
    <mergeCell ref="L217:L218"/>
    <mergeCell ref="M217:M218"/>
    <mergeCell ref="N217:N218"/>
    <mergeCell ref="A218:B218"/>
    <mergeCell ref="A72:B72"/>
  </mergeCells>
  <printOptions horizontalCentered="1"/>
  <pageMargins left="0.25" right="0.25" top="0.75" bottom="0.75" header="0.3" footer="0.3"/>
  <pageSetup horizontalDpi="600" verticalDpi="600" orientation="landscape" paperSize="5" scale="77" r:id="rId1"/>
  <headerFooter>
    <oddHeader>&amp;CSISTEMA PARA EL DESARROLLO INTEGRAL DE LA FAMILIA
NOMINA  CORRESPONDIENTE A LA 1RA. QNA. OCTUBRE 2015.</oddHeader>
  </headerFooter>
  <rowBreaks count="7" manualBreakCount="7">
    <brk id="42" max="255" man="1"/>
    <brk id="80" max="255" man="1"/>
    <brk id="112" max="255" man="1"/>
    <brk id="144" max="255" man="1"/>
    <brk id="177" max="255" man="1"/>
    <brk id="211" max="255" man="1"/>
    <brk id="247" max="255" man="1"/>
  </rowBreaks>
  <ignoredErrors>
    <ignoredError sqref="F254 H189:I189 G189" formula="1"/>
    <ignoredError sqref="F189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7">
      <selection activeCell="A1" sqref="A1:C36"/>
    </sheetView>
  </sheetViews>
  <sheetFormatPr defaultColWidth="11.421875" defaultRowHeight="15"/>
  <cols>
    <col min="2" max="2" width="13.57421875" style="0" customWidth="1"/>
    <col min="3" max="3" width="15.8515625" style="0" customWidth="1"/>
    <col min="5" max="5" width="11.57421875" style="0" bestFit="1" customWidth="1"/>
    <col min="8" max="8" width="11.57421875" style="0" bestFit="1" customWidth="1"/>
  </cols>
  <sheetData>
    <row r="1" spans="1:2" ht="15">
      <c r="A1" s="17" t="s">
        <v>126</v>
      </c>
      <c r="B1" s="17"/>
    </row>
    <row r="3" spans="2:4" ht="15">
      <c r="B3" s="43">
        <f>+Hoja1!E267</f>
        <v>137841.68000000002</v>
      </c>
      <c r="C3" s="17" t="s">
        <v>139</v>
      </c>
      <c r="D3" s="17"/>
    </row>
    <row r="4" spans="2:4" ht="15">
      <c r="B4" s="43">
        <v>0</v>
      </c>
      <c r="C4" s="17"/>
      <c r="D4" s="17"/>
    </row>
    <row r="5" spans="2:4" ht="15">
      <c r="B5" s="43">
        <v>0</v>
      </c>
      <c r="C5" s="17"/>
      <c r="D5" s="17"/>
    </row>
    <row r="6" spans="2:4" ht="15">
      <c r="B6" s="43">
        <v>0</v>
      </c>
      <c r="C6" s="17"/>
      <c r="D6" s="17"/>
    </row>
    <row r="7" spans="2:4" ht="15">
      <c r="B7" s="43">
        <v>0</v>
      </c>
      <c r="C7" s="17"/>
      <c r="D7" s="17"/>
    </row>
    <row r="8" spans="2:4" ht="15">
      <c r="B8" s="43">
        <f>SUM(B3:B7)</f>
        <v>137841.68000000002</v>
      </c>
      <c r="C8" s="17" t="s">
        <v>9</v>
      </c>
      <c r="D8" s="17"/>
    </row>
    <row r="9" spans="2:4" ht="15">
      <c r="B9" s="43"/>
      <c r="C9" s="17"/>
      <c r="D9" s="17"/>
    </row>
    <row r="10" spans="2:4" ht="15">
      <c r="B10" s="43"/>
      <c r="C10" s="17"/>
      <c r="D10" s="17"/>
    </row>
    <row r="11" spans="2:4" ht="15">
      <c r="B11" s="43"/>
      <c r="C11" s="17"/>
      <c r="D11" s="17"/>
    </row>
    <row r="12" spans="2:4" ht="15">
      <c r="B12" s="43">
        <f>+Hoja1!F267</f>
        <v>2338.59</v>
      </c>
      <c r="C12" s="17" t="s">
        <v>127</v>
      </c>
      <c r="D12" s="17"/>
    </row>
    <row r="13" spans="2:4" ht="15">
      <c r="B13" s="43">
        <v>0</v>
      </c>
      <c r="C13" s="17"/>
      <c r="D13" s="17"/>
    </row>
    <row r="14" spans="2:4" ht="15">
      <c r="B14" s="43">
        <v>0</v>
      </c>
      <c r="C14" s="17"/>
      <c r="D14" s="17"/>
    </row>
    <row r="15" spans="2:4" ht="15">
      <c r="B15" s="43">
        <f>SUM(B12:B14)</f>
        <v>2338.59</v>
      </c>
      <c r="C15" s="17" t="s">
        <v>128</v>
      </c>
      <c r="D15" s="17"/>
    </row>
    <row r="16" spans="2:4" ht="15">
      <c r="B16" s="43"/>
      <c r="C16" s="17"/>
      <c r="D16" s="17"/>
    </row>
    <row r="17" spans="2:4" ht="15">
      <c r="B17" s="43"/>
      <c r="C17" s="17"/>
      <c r="D17" s="17"/>
    </row>
    <row r="18" spans="2:4" ht="15">
      <c r="B18" s="43">
        <v>0</v>
      </c>
      <c r="C18" s="17" t="s">
        <v>129</v>
      </c>
      <c r="D18" s="17"/>
    </row>
    <row r="19" spans="2:4" ht="15">
      <c r="B19" s="43">
        <v>0</v>
      </c>
      <c r="C19" s="17"/>
      <c r="D19" s="17"/>
    </row>
    <row r="20" spans="2:4" ht="15">
      <c r="B20" s="43">
        <f>SUM(B18:B19)</f>
        <v>0</v>
      </c>
      <c r="C20" s="17" t="s">
        <v>9</v>
      </c>
      <c r="D20" s="17"/>
    </row>
    <row r="21" spans="2:4" ht="15">
      <c r="B21" s="43"/>
      <c r="C21" s="17"/>
      <c r="D21" s="17"/>
    </row>
    <row r="22" spans="2:4" ht="15">
      <c r="B22" s="43">
        <f>+Hoja1!I267</f>
        <v>3160.2</v>
      </c>
      <c r="C22" s="17" t="s">
        <v>130</v>
      </c>
      <c r="D22" s="17"/>
    </row>
    <row r="23" spans="2:4" ht="15">
      <c r="B23" s="43">
        <v>0</v>
      </c>
      <c r="C23" s="17"/>
      <c r="D23" s="17"/>
    </row>
    <row r="24" spans="2:4" ht="15">
      <c r="B24" s="43">
        <f>SUM(B22:B23)</f>
        <v>3160.2</v>
      </c>
      <c r="C24" s="17" t="s">
        <v>131</v>
      </c>
      <c r="D24" s="17"/>
    </row>
    <row r="25" spans="2:4" ht="15">
      <c r="B25" s="43"/>
      <c r="C25" s="17"/>
      <c r="D25" s="17"/>
    </row>
    <row r="26" spans="2:4" ht="15">
      <c r="B26" s="43"/>
      <c r="C26" s="17"/>
      <c r="D26" s="17"/>
    </row>
    <row r="27" spans="2:4" ht="15">
      <c r="B27" s="43">
        <f>SUM(B8)</f>
        <v>137841.68000000002</v>
      </c>
      <c r="C27" s="17" t="s">
        <v>132</v>
      </c>
      <c r="D27" s="17"/>
    </row>
    <row r="28" spans="2:4" ht="15">
      <c r="B28" s="43">
        <f>B15</f>
        <v>2338.59</v>
      </c>
      <c r="C28" s="17" t="s">
        <v>133</v>
      </c>
      <c r="D28" s="17"/>
    </row>
    <row r="29" spans="2:4" ht="15">
      <c r="B29" s="43">
        <f>B20</f>
        <v>0</v>
      </c>
      <c r="C29" s="17" t="s">
        <v>135</v>
      </c>
      <c r="D29" s="17"/>
    </row>
    <row r="30" spans="2:4" ht="15">
      <c r="B30" s="43">
        <f>B27+B28+B29</f>
        <v>140180.27000000002</v>
      </c>
      <c r="C30" s="17" t="s">
        <v>134</v>
      </c>
      <c r="D30" s="17"/>
    </row>
    <row r="31" spans="2:4" ht="15">
      <c r="B31" s="43">
        <f>B24</f>
        <v>3160.2</v>
      </c>
      <c r="C31" s="17" t="s">
        <v>136</v>
      </c>
      <c r="D31" s="17"/>
    </row>
    <row r="32" spans="2:4" ht="15">
      <c r="B32" s="43">
        <f>B30-B31</f>
        <v>137020.07</v>
      </c>
      <c r="C32" s="17" t="s">
        <v>9</v>
      </c>
      <c r="D32" s="17"/>
    </row>
    <row r="33" spans="2:5" ht="15">
      <c r="B33" s="43">
        <v>125549.93</v>
      </c>
      <c r="C33" s="17" t="s">
        <v>137</v>
      </c>
      <c r="D33" s="17"/>
      <c r="E33" s="13"/>
    </row>
    <row r="34" spans="2:5" ht="15">
      <c r="B34" s="43">
        <f>B32-B33</f>
        <v>11470.140000000014</v>
      </c>
      <c r="C34" s="17" t="s">
        <v>138</v>
      </c>
      <c r="D34" s="17"/>
      <c r="E34" s="13"/>
    </row>
    <row r="35" spans="2:8" ht="15">
      <c r="B35">
        <v>0.89</v>
      </c>
      <c r="C35" s="17" t="s">
        <v>141</v>
      </c>
      <c r="D35" s="17"/>
      <c r="E35" s="43"/>
      <c r="F35" s="43"/>
      <c r="H35" s="13"/>
    </row>
    <row r="36" spans="2:5" ht="15">
      <c r="B36" s="43">
        <f>+B34-B35</f>
        <v>11469.250000000015</v>
      </c>
      <c r="E36" s="13"/>
    </row>
    <row r="37" ht="15">
      <c r="H37" s="13"/>
    </row>
    <row r="38" ht="15">
      <c r="B38" s="43"/>
    </row>
    <row r="40" ht="15">
      <c r="F40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contador</cp:lastModifiedBy>
  <cp:lastPrinted>2015-10-22T21:39:33Z</cp:lastPrinted>
  <dcterms:created xsi:type="dcterms:W3CDTF">2013-05-30T14:39:25Z</dcterms:created>
  <dcterms:modified xsi:type="dcterms:W3CDTF">2017-02-23T18:34:14Z</dcterms:modified>
  <cp:category/>
  <cp:version/>
  <cp:contentType/>
  <cp:contentStatus/>
</cp:coreProperties>
</file>